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tecspgov-my.sharepoint.com/personal/iury_silva_etec_sp_gov_br/Documents/CEPE/_Prestação de Contas/2023/01 - ADT 03 2023 AS 08 2020/ADITAMENTO AS08 2023/01 - Edital/Municipal/"/>
    </mc:Choice>
  </mc:AlternateContent>
  <xr:revisionPtr revIDLastSave="1" documentId="13_ncr:1_{EF94DE58-4549-4995-9D41-BCE08F24171B}" xr6:coauthVersionLast="47" xr6:coauthVersionMax="47" xr10:uidLastSave="{7673DB2F-CDB2-46BF-AAB4-B027220EF6C3}"/>
  <bookViews>
    <workbookView xWindow="-120" yWindow="-120" windowWidth="24240" windowHeight="13020" xr2:uid="{00000000-000D-0000-FFFF-FFFF00000000}"/>
  </bookViews>
  <sheets>
    <sheet name="DESPESA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9" i="2" l="1"/>
  <c r="D289" i="2"/>
  <c r="E289" i="2"/>
  <c r="C289" i="2"/>
  <c r="G115" i="2"/>
  <c r="F115" i="2"/>
  <c r="E115" i="2"/>
  <c r="D115" i="2"/>
  <c r="C115" i="2"/>
  <c r="B115" i="2"/>
  <c r="H114" i="2"/>
  <c r="H113" i="2"/>
  <c r="H112" i="2"/>
  <c r="H111" i="2"/>
  <c r="G104" i="2"/>
  <c r="F104" i="2"/>
  <c r="E104" i="2"/>
  <c r="D104" i="2"/>
  <c r="D116" i="2" s="1"/>
  <c r="C104" i="2"/>
  <c r="C116" i="2" s="1"/>
  <c r="B104" i="2"/>
  <c r="H103" i="2"/>
  <c r="H102" i="2"/>
  <c r="H101" i="2"/>
  <c r="H100" i="2"/>
  <c r="E287" i="2"/>
  <c r="D287" i="2"/>
  <c r="F287" i="2"/>
  <c r="G287" i="2"/>
  <c r="H287" i="2"/>
  <c r="C287" i="2"/>
  <c r="G116" i="2" l="1"/>
  <c r="E116" i="2"/>
  <c r="H115" i="2"/>
  <c r="H104" i="2"/>
  <c r="B116" i="2"/>
  <c r="F116" i="2"/>
  <c r="H116" i="2" s="1"/>
  <c r="H11" i="2"/>
  <c r="H12" i="2"/>
  <c r="I305" i="2" l="1"/>
  <c r="I301" i="2"/>
  <c r="I300" i="2"/>
  <c r="I293" i="2"/>
  <c r="I289" i="2"/>
  <c r="I288" i="2"/>
  <c r="I287" i="2"/>
  <c r="C264" i="2" l="1"/>
  <c r="H83" i="2"/>
  <c r="C277" i="2"/>
  <c r="D277" i="2"/>
  <c r="E277" i="2"/>
  <c r="F277" i="2"/>
  <c r="G277" i="2"/>
  <c r="H277" i="2"/>
  <c r="C278" i="2"/>
  <c r="D278" i="2"/>
  <c r="E278" i="2"/>
  <c r="F278" i="2"/>
  <c r="G278" i="2"/>
  <c r="H278" i="2"/>
  <c r="C279" i="2"/>
  <c r="D279" i="2"/>
  <c r="E279" i="2"/>
  <c r="F279" i="2"/>
  <c r="G279" i="2"/>
  <c r="H279" i="2"/>
  <c r="C280" i="2"/>
  <c r="D280" i="2"/>
  <c r="E280" i="2"/>
  <c r="F280" i="2"/>
  <c r="G280" i="2"/>
  <c r="H280" i="2"/>
  <c r="C281" i="2"/>
  <c r="D281" i="2"/>
  <c r="E281" i="2"/>
  <c r="F281" i="2"/>
  <c r="G281" i="2"/>
  <c r="H281" i="2"/>
  <c r="D276" i="2"/>
  <c r="E276" i="2"/>
  <c r="F276" i="2"/>
  <c r="G276" i="2"/>
  <c r="H276" i="2"/>
  <c r="C276" i="2"/>
  <c r="C265" i="2"/>
  <c r="D265" i="2"/>
  <c r="E265" i="2"/>
  <c r="F265" i="2"/>
  <c r="G265" i="2"/>
  <c r="H265" i="2"/>
  <c r="C266" i="2"/>
  <c r="D266" i="2"/>
  <c r="E266" i="2"/>
  <c r="F266" i="2"/>
  <c r="G266" i="2"/>
  <c r="H266" i="2"/>
  <c r="C267" i="2"/>
  <c r="D267" i="2"/>
  <c r="E267" i="2"/>
  <c r="F267" i="2"/>
  <c r="G267" i="2"/>
  <c r="H267" i="2"/>
  <c r="C268" i="2"/>
  <c r="D268" i="2"/>
  <c r="E268" i="2"/>
  <c r="F268" i="2"/>
  <c r="G268" i="2"/>
  <c r="H268" i="2"/>
  <c r="C269" i="2"/>
  <c r="D269" i="2"/>
  <c r="E269" i="2"/>
  <c r="F269" i="2"/>
  <c r="G269" i="2"/>
  <c r="H269" i="2"/>
  <c r="D264" i="2"/>
  <c r="E264" i="2"/>
  <c r="F264" i="2"/>
  <c r="G264" i="2"/>
  <c r="H264" i="2"/>
  <c r="C194" i="2"/>
  <c r="C304" i="2" s="1"/>
  <c r="I162" i="2"/>
  <c r="I135" i="2"/>
  <c r="I136" i="2"/>
  <c r="I137" i="2"/>
  <c r="I138" i="2"/>
  <c r="I139" i="2"/>
  <c r="I140" i="2"/>
  <c r="H84" i="2"/>
  <c r="H85" i="2"/>
  <c r="H86" i="2"/>
  <c r="H87" i="2"/>
  <c r="H88" i="2"/>
  <c r="H89" i="2"/>
  <c r="H90" i="2"/>
  <c r="B56" i="2"/>
  <c r="G56" i="2"/>
  <c r="F56" i="2"/>
  <c r="E56" i="2"/>
  <c r="D56" i="2"/>
  <c r="C56" i="2"/>
  <c r="H55" i="2"/>
  <c r="H54" i="2"/>
  <c r="H53" i="2"/>
  <c r="H52" i="2"/>
  <c r="H51" i="2"/>
  <c r="H50" i="2"/>
  <c r="H49" i="2"/>
  <c r="H48" i="2"/>
  <c r="H255" i="2"/>
  <c r="H306" i="2" s="1"/>
  <c r="G255" i="2"/>
  <c r="G306" i="2" s="1"/>
  <c r="F255" i="2"/>
  <c r="F306" i="2" s="1"/>
  <c r="E255" i="2"/>
  <c r="E306" i="2" s="1"/>
  <c r="D255" i="2"/>
  <c r="D306" i="2" s="1"/>
  <c r="C255" i="2"/>
  <c r="C306" i="2" s="1"/>
  <c r="I254" i="2"/>
  <c r="I253" i="2"/>
  <c r="I252" i="2"/>
  <c r="I251" i="2"/>
  <c r="I250" i="2"/>
  <c r="I249" i="2"/>
  <c r="H243" i="2"/>
  <c r="H294" i="2" s="1"/>
  <c r="G243" i="2"/>
  <c r="G294" i="2" s="1"/>
  <c r="F243" i="2"/>
  <c r="F294" i="2" s="1"/>
  <c r="E243" i="2"/>
  <c r="E294" i="2" s="1"/>
  <c r="D243" i="2"/>
  <c r="D294" i="2" s="1"/>
  <c r="C243" i="2"/>
  <c r="C294" i="2" s="1"/>
  <c r="I242" i="2"/>
  <c r="I241" i="2"/>
  <c r="I240" i="2"/>
  <c r="I239" i="2"/>
  <c r="I238" i="2"/>
  <c r="I237" i="2"/>
  <c r="H227" i="2"/>
  <c r="G227" i="2"/>
  <c r="F227" i="2"/>
  <c r="E227" i="2"/>
  <c r="D227" i="2"/>
  <c r="C227" i="2"/>
  <c r="I226" i="2"/>
  <c r="I225" i="2"/>
  <c r="I224" i="2"/>
  <c r="I223" i="2"/>
  <c r="I222" i="2"/>
  <c r="I221" i="2"/>
  <c r="I220" i="2"/>
  <c r="I219" i="2"/>
  <c r="H211" i="2"/>
  <c r="G211" i="2"/>
  <c r="F211" i="2"/>
  <c r="E211" i="2"/>
  <c r="D211" i="2"/>
  <c r="C211" i="2"/>
  <c r="I210" i="2"/>
  <c r="I209" i="2"/>
  <c r="I208" i="2"/>
  <c r="I207" i="2"/>
  <c r="I206" i="2"/>
  <c r="I205" i="2"/>
  <c r="I204" i="2"/>
  <c r="I203" i="2"/>
  <c r="H194" i="2"/>
  <c r="H304" i="2" s="1"/>
  <c r="G194" i="2"/>
  <c r="G304" i="2" s="1"/>
  <c r="F194" i="2"/>
  <c r="F304" i="2" s="1"/>
  <c r="E194" i="2"/>
  <c r="E304" i="2" s="1"/>
  <c r="D194" i="2"/>
  <c r="D304" i="2" s="1"/>
  <c r="I189" i="2"/>
  <c r="I188" i="2"/>
  <c r="H181" i="2"/>
  <c r="H292" i="2" s="1"/>
  <c r="G181" i="2"/>
  <c r="G292" i="2" s="1"/>
  <c r="F181" i="2"/>
  <c r="F292" i="2" s="1"/>
  <c r="E181" i="2"/>
  <c r="E292" i="2" s="1"/>
  <c r="D181" i="2"/>
  <c r="D292" i="2" s="1"/>
  <c r="C181" i="2"/>
  <c r="C292" i="2" s="1"/>
  <c r="I180" i="2"/>
  <c r="I179" i="2"/>
  <c r="I178" i="2"/>
  <c r="I177" i="2"/>
  <c r="I176" i="2"/>
  <c r="I175" i="2"/>
  <c r="H141" i="2"/>
  <c r="H302" i="2" s="1"/>
  <c r="G141" i="2"/>
  <c r="G302" i="2" s="1"/>
  <c r="F141" i="2"/>
  <c r="F302" i="2" s="1"/>
  <c r="E141" i="2"/>
  <c r="E302" i="2" s="1"/>
  <c r="D141" i="2"/>
  <c r="D302" i="2" s="1"/>
  <c r="C141" i="2"/>
  <c r="C302" i="2" s="1"/>
  <c r="H129" i="2"/>
  <c r="H290" i="2" s="1"/>
  <c r="G129" i="2"/>
  <c r="G290" i="2" s="1"/>
  <c r="F129" i="2"/>
  <c r="F290" i="2" s="1"/>
  <c r="E129" i="2"/>
  <c r="E290" i="2" s="1"/>
  <c r="D129" i="2"/>
  <c r="D290" i="2" s="1"/>
  <c r="C129" i="2"/>
  <c r="C290" i="2" s="1"/>
  <c r="I128" i="2"/>
  <c r="I127" i="2"/>
  <c r="I126" i="2"/>
  <c r="I125" i="2"/>
  <c r="I124" i="2"/>
  <c r="I123" i="2"/>
  <c r="H168" i="2"/>
  <c r="H303" i="2" s="1"/>
  <c r="G168" i="2"/>
  <c r="G303" i="2" s="1"/>
  <c r="F168" i="2"/>
  <c r="F303" i="2" s="1"/>
  <c r="E168" i="2"/>
  <c r="E303" i="2" s="1"/>
  <c r="D168" i="2"/>
  <c r="D303" i="2" s="1"/>
  <c r="C168" i="2"/>
  <c r="C303" i="2" s="1"/>
  <c r="I167" i="2"/>
  <c r="I166" i="2"/>
  <c r="I165" i="2"/>
  <c r="I164" i="2"/>
  <c r="I163" i="2"/>
  <c r="H155" i="2"/>
  <c r="H291" i="2" s="1"/>
  <c r="G155" i="2"/>
  <c r="G291" i="2" s="1"/>
  <c r="F155" i="2"/>
  <c r="F291" i="2" s="1"/>
  <c r="E155" i="2"/>
  <c r="E291" i="2" s="1"/>
  <c r="D155" i="2"/>
  <c r="D291" i="2" s="1"/>
  <c r="C155" i="2"/>
  <c r="I154" i="2"/>
  <c r="I153" i="2"/>
  <c r="I152" i="2"/>
  <c r="I151" i="2"/>
  <c r="I150" i="2"/>
  <c r="I149" i="2"/>
  <c r="G91" i="2"/>
  <c r="F91" i="2"/>
  <c r="E91" i="2"/>
  <c r="D91" i="2"/>
  <c r="C91" i="2"/>
  <c r="B91" i="2"/>
  <c r="G75" i="2"/>
  <c r="F75" i="2"/>
  <c r="E75" i="2"/>
  <c r="D75" i="2"/>
  <c r="C75" i="2"/>
  <c r="B75" i="2"/>
  <c r="H74" i="2"/>
  <c r="H73" i="2"/>
  <c r="H72" i="2"/>
  <c r="H71" i="2"/>
  <c r="H70" i="2"/>
  <c r="H69" i="2"/>
  <c r="H68" i="2"/>
  <c r="H67" i="2"/>
  <c r="G25" i="2"/>
  <c r="H299" i="2" s="1"/>
  <c r="F25" i="2"/>
  <c r="G299" i="2" s="1"/>
  <c r="E25" i="2"/>
  <c r="F299" i="2" s="1"/>
  <c r="D25" i="2"/>
  <c r="E299" i="2" s="1"/>
  <c r="C25" i="2"/>
  <c r="D299" i="2" s="1"/>
  <c r="B25" i="2"/>
  <c r="C299" i="2" s="1"/>
  <c r="H24" i="2"/>
  <c r="H23" i="2"/>
  <c r="H22" i="2"/>
  <c r="H21" i="2"/>
  <c r="G15" i="2"/>
  <c r="F15" i="2"/>
  <c r="E15" i="2"/>
  <c r="D15" i="2"/>
  <c r="C15" i="2"/>
  <c r="B15" i="2"/>
  <c r="H14" i="2"/>
  <c r="H13" i="2"/>
  <c r="D295" i="2" l="1"/>
  <c r="H295" i="2"/>
  <c r="C169" i="2"/>
  <c r="C291" i="2"/>
  <c r="I291" i="2" s="1"/>
  <c r="I292" i="2"/>
  <c r="I304" i="2"/>
  <c r="I303" i="2"/>
  <c r="E169" i="2"/>
  <c r="H169" i="2"/>
  <c r="F169" i="2"/>
  <c r="G295" i="2"/>
  <c r="D307" i="2"/>
  <c r="H307" i="2"/>
  <c r="E307" i="2"/>
  <c r="E295" i="2"/>
  <c r="F307" i="2"/>
  <c r="F295" i="2"/>
  <c r="I294" i="2"/>
  <c r="I306" i="2"/>
  <c r="I302" i="2"/>
  <c r="G307" i="2"/>
  <c r="I290" i="2"/>
  <c r="C307" i="2"/>
  <c r="I299" i="2"/>
  <c r="D169" i="2"/>
  <c r="G169" i="2"/>
  <c r="E270" i="2"/>
  <c r="C270" i="2"/>
  <c r="I269" i="2"/>
  <c r="I268" i="2"/>
  <c r="I267" i="2"/>
  <c r="I265" i="2"/>
  <c r="C282" i="2"/>
  <c r="E282" i="2"/>
  <c r="I281" i="2"/>
  <c r="I280" i="2"/>
  <c r="I266" i="2"/>
  <c r="I279" i="2"/>
  <c r="I278" i="2"/>
  <c r="H282" i="2"/>
  <c r="H270" i="2"/>
  <c r="F282" i="2"/>
  <c r="B26" i="2"/>
  <c r="B32" i="2" s="1"/>
  <c r="H32" i="2" s="1"/>
  <c r="F26" i="2"/>
  <c r="F92" i="2"/>
  <c r="E142" i="2"/>
  <c r="D282" i="2"/>
  <c r="G270" i="2"/>
  <c r="G282" i="2"/>
  <c r="D270" i="2"/>
  <c r="C26" i="2"/>
  <c r="G26" i="2"/>
  <c r="C92" i="2"/>
  <c r="I277" i="2"/>
  <c r="I276" i="2"/>
  <c r="F270" i="2"/>
  <c r="I264" i="2"/>
  <c r="G92" i="2"/>
  <c r="F142" i="2"/>
  <c r="C228" i="2"/>
  <c r="G228" i="2"/>
  <c r="C256" i="2"/>
  <c r="D195" i="2"/>
  <c r="H195" i="2"/>
  <c r="F195" i="2"/>
  <c r="G256" i="2"/>
  <c r="D26" i="2"/>
  <c r="D92" i="2"/>
  <c r="C142" i="2"/>
  <c r="G142" i="2"/>
  <c r="E26" i="2"/>
  <c r="E228" i="2"/>
  <c r="H91" i="2"/>
  <c r="C195" i="2"/>
  <c r="G195" i="2"/>
  <c r="D228" i="2"/>
  <c r="H228" i="2"/>
  <c r="D256" i="2"/>
  <c r="H256" i="2"/>
  <c r="E92" i="2"/>
  <c r="D142" i="2"/>
  <c r="H142" i="2"/>
  <c r="E256" i="2"/>
  <c r="I168" i="2"/>
  <c r="I141" i="2"/>
  <c r="E195" i="2"/>
  <c r="F228" i="2"/>
  <c r="F256" i="2"/>
  <c r="B92" i="2"/>
  <c r="H56" i="2"/>
  <c r="I243" i="2"/>
  <c r="I211" i="2"/>
  <c r="I155" i="2"/>
  <c r="I129" i="2"/>
  <c r="I181" i="2"/>
  <c r="I227" i="2"/>
  <c r="I228" i="2" s="1"/>
  <c r="I255" i="2"/>
  <c r="H15" i="2"/>
  <c r="H75" i="2"/>
  <c r="H25" i="2"/>
  <c r="C295" i="2" l="1"/>
  <c r="I295" i="2" s="1"/>
  <c r="I307" i="2"/>
  <c r="E283" i="2"/>
  <c r="C283" i="2"/>
  <c r="G283" i="2"/>
  <c r="H283" i="2"/>
  <c r="I270" i="2"/>
  <c r="I282" i="2"/>
  <c r="D283" i="2"/>
  <c r="F283" i="2"/>
  <c r="B33" i="2"/>
  <c r="B34" i="2" s="1"/>
  <c r="H34" i="2" s="1"/>
  <c r="I142" i="2"/>
  <c r="I169" i="2"/>
  <c r="H26" i="2"/>
  <c r="H92" i="2"/>
  <c r="I256" i="2"/>
  <c r="I191" i="2"/>
  <c r="I190" i="2"/>
  <c r="I192" i="2"/>
  <c r="F40" i="2"/>
  <c r="F57" i="2" s="1"/>
  <c r="E40" i="2"/>
  <c r="E57" i="2" s="1"/>
  <c r="I309" i="2" l="1"/>
  <c r="I283" i="2"/>
  <c r="H33" i="2"/>
  <c r="B35" i="2"/>
  <c r="B36" i="2" s="1"/>
  <c r="I193" i="2"/>
  <c r="G40" i="2"/>
  <c r="G57" i="2" s="1"/>
  <c r="H35" i="2" l="1"/>
  <c r="H36" i="2"/>
  <c r="B37" i="2"/>
  <c r="H37" i="2" s="1"/>
  <c r="I194" i="2"/>
  <c r="I195" i="2" s="1"/>
  <c r="C40" i="2"/>
  <c r="C57" i="2" s="1"/>
  <c r="D40" i="2"/>
  <c r="D57" i="2" s="1"/>
  <c r="B38" i="2" l="1"/>
  <c r="H38" i="2" s="1"/>
  <c r="B39" i="2" l="1"/>
  <c r="H39" i="2" s="1"/>
  <c r="B40" i="2" l="1"/>
  <c r="B57" i="2" s="1"/>
  <c r="H40" i="2" l="1"/>
  <c r="H57" i="2" s="1"/>
</calcChain>
</file>

<file path=xl/sharedStrings.xml><?xml version="1.0" encoding="utf-8"?>
<sst xmlns="http://schemas.openxmlformats.org/spreadsheetml/2006/main" count="461" uniqueCount="83">
  <si>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</si>
  <si>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</si>
  <si>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</si>
  <si>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</si>
  <si>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</si>
  <si>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</si>
  <si>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</si>
  <si>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</si>
  <si>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</si>
  <si>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</si>
  <si>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</si>
  <si>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</si>
  <si>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03.00 Folha de pagamento: Funcionários e Terceirizados</t>
  </si>
  <si>
    <t>03.01- 13º salário</t>
  </si>
  <si>
    <t>03.03 - Vale transporte</t>
  </si>
  <si>
    <t>03.04 - Encargos sociais e trabalhistas</t>
  </si>
  <si>
    <t>TOTAL</t>
  </si>
  <si>
    <t>DESCRIÇÃO GASTOS</t>
  </si>
  <si>
    <t>01.00 - Aquisição de Materiais - CUSTEIO</t>
  </si>
  <si>
    <t>01.01 -  Aquisição de Materiais - PERMANENTE</t>
  </si>
  <si>
    <t>Material de Escritório</t>
  </si>
  <si>
    <t>Material Didático</t>
  </si>
  <si>
    <t>Material Esportivo</t>
  </si>
  <si>
    <t>Alimentos</t>
  </si>
  <si>
    <t>02.00 Despesas de Consumo:</t>
  </si>
  <si>
    <t>ALUGUEL</t>
  </si>
  <si>
    <t>COMBUSTÍVEL</t>
  </si>
  <si>
    <t>DESPESAS COM ÁGUA</t>
  </si>
  <si>
    <t>DESPESAS COM ENERGIA ELÉTRICA</t>
  </si>
  <si>
    <t>DESPESAS COM INTERNET</t>
  </si>
  <si>
    <t>DESPESAS COM TELEFONE</t>
  </si>
  <si>
    <t xml:space="preserve">SUBTOTAL - 1º SEMESTRE </t>
  </si>
  <si>
    <t xml:space="preserve">SUBTOTAL - 2º SEMESTRE </t>
  </si>
  <si>
    <t xml:space="preserve">TOTAL </t>
  </si>
  <si>
    <t>CARGO</t>
  </si>
  <si>
    <t>Funcionários/Terceirizados</t>
  </si>
  <si>
    <t>Funcionários</t>
  </si>
  <si>
    <t>03. GASTO TOTAL: FOLHA DE PAGAMENTO E TERCEIRIZADOS</t>
  </si>
  <si>
    <t xml:space="preserve">03. GASTO TOTAL FOLHA DE PAGAMENTO E TERCEIRIZADOS: </t>
  </si>
  <si>
    <t>( esta tabela realizará a soma de todos os itens  que compõe os gastos trabalhistas)</t>
  </si>
  <si>
    <r>
      <t>²</t>
    </r>
    <r>
      <rPr>
        <b/>
        <sz val="8"/>
        <color rgb="FF000000"/>
        <rFont val="Arial"/>
        <family val="2"/>
      </rPr>
      <t xml:space="preserve"> Especificação:</t>
    </r>
    <r>
      <rPr>
        <sz val="8"/>
        <color rgb="FF000000"/>
        <rFont val="Arial"/>
        <family val="2"/>
      </rPr>
      <t xml:space="preserve"> Detalhar exatamente o que pretende adquirir, de maneira que seja possível a aquisição do material ou serviço necessário.   </t>
    </r>
  </si>
  <si>
    <t xml:space="preserve">QTD </t>
  </si>
  <si>
    <r>
      <t>Quant.mensal  (vale  transporte):</t>
    </r>
    <r>
      <rPr>
        <sz val="8"/>
        <color rgb="FF000000"/>
        <rFont val="Arial"/>
        <family val="2"/>
      </rPr>
      <t xml:space="preserve">  informar  quantos  vales  transportes  serão  necessários  ao  funcionário  durante  os  dias  a trabalhar. Considerar ida e volta. </t>
    </r>
  </si>
  <si>
    <r>
      <t>Valor do vale:</t>
    </r>
    <r>
      <rPr>
        <sz val="8"/>
        <color rgb="FF000000"/>
        <rFont val="Arial"/>
        <family val="2"/>
      </rPr>
      <t xml:space="preserve"> estabelecer o valor mensal do vale transporte.</t>
    </r>
  </si>
  <si>
    <t>Discriminar qual encargo social será pago com recursos da parceria. Ex. FGTS, INSS etc. Na ocorrência de haver outros  funcionários  não  vinculados  à  parceria,  porém  relacionados  nas  guias  de  encargos sociais, a OSC deverá  proceder, com apoio contábil, o cálculo proporcional dos funcionários previstos no plano de aplicação.</t>
  </si>
  <si>
    <r>
      <t>¹ Grupo de Natureza:</t>
    </r>
    <r>
      <rPr>
        <sz val="8"/>
        <color rgb="FF000000"/>
        <rFont val="Arial"/>
        <family val="2"/>
      </rPr>
      <t xml:space="preserve"> informar custeio. </t>
    </r>
    <r>
      <rPr>
        <b/>
        <u/>
        <sz val="8"/>
        <color rgb="FF000000"/>
        <rFont val="Arial"/>
        <family val="2"/>
      </rPr>
      <t>Custeio</t>
    </r>
    <r>
      <rPr>
        <sz val="8"/>
        <color rgb="FF000000"/>
        <rFont val="Arial"/>
        <family val="2"/>
      </rPr>
      <t>: é toda à prestação de serviços e à manutenção da ação da administração, seja gastos  com  aquisição  de materiais  com  durabilidade  inferior  a  02  anos  (Ex.   material  de escritório, materiais  de cama, mesa  e  banho, alimentos, material de limpeza</t>
    </r>
    <r>
      <rPr>
        <u/>
        <sz val="8"/>
        <color rgb="FF000000"/>
        <rFont val="Arial"/>
        <family val="2"/>
      </rPr>
      <t xml:space="preserve">). </t>
    </r>
    <r>
      <rPr>
        <b/>
        <u/>
        <sz val="8"/>
        <color rgb="FF000000"/>
        <rFont val="Arial"/>
        <family val="2"/>
      </rPr>
      <t>Permanente</t>
    </r>
    <r>
      <rPr>
        <sz val="8"/>
        <color rgb="FF000000"/>
        <rFont val="Arial"/>
        <family val="2"/>
      </rPr>
      <t xml:space="preserve"> : duração acima de 02 anos ( EX. computadores, impressoras, televisão, eletrodoméstico, tatame)</t>
    </r>
  </si>
  <si>
    <t>_______________________________</t>
  </si>
  <si>
    <t>________________________________</t>
  </si>
  <si>
    <r>
      <t>Material de Consumo:</t>
    </r>
    <r>
      <rPr>
        <sz val="8"/>
        <color rgb="FF000000"/>
        <rFont val="Arial"/>
        <family val="2"/>
      </rPr>
      <t xml:space="preserve"> aquele que, em  razão de seu uso corrente e da definição da Lei n. 4.320/64, perde normalmente sua identidade  física  e/ou  tem  sua  utilização  limitada  a  dois  anos  (gêneros  de  alimentação,  roupas,  utensílios, mat.  expediente limpeza etc). </t>
    </r>
  </si>
  <si>
    <t>ANEXO II - B</t>
  </si>
  <si>
    <t>03.00 - Folha de pagamento: Funcionários e Terceirizados</t>
  </si>
  <si>
    <t>Coluna1</t>
  </si>
  <si>
    <t xml:space="preserve"> CUSTEIO</t>
  </si>
  <si>
    <t>PERMANENTE</t>
  </si>
  <si>
    <t>APROVADO POR:</t>
  </si>
  <si>
    <t>GESTOR DA OSC</t>
  </si>
  <si>
    <t>Edital de Chamamento Público SMADS 001/2019</t>
  </si>
  <si>
    <t>PLANO DE APLICAÇÃO - CRONOGRAMA 1º SEMESTRE - 2022</t>
  </si>
  <si>
    <t>PLANO DE APLICAÇÃO - CRONOGRAMA 2º SEMESTRE - 2022</t>
  </si>
  <si>
    <t>TOTAL ANUAL</t>
  </si>
  <si>
    <t>Benedita Ap. dos Santos</t>
  </si>
  <si>
    <t>Geanne da Silva Emerick</t>
  </si>
  <si>
    <t>Lucia Machado Cortez</t>
  </si>
  <si>
    <t>Ass. Social</t>
  </si>
  <si>
    <t>Pamela Lima de Jesus</t>
  </si>
  <si>
    <t xml:space="preserve">03.02 - Férias </t>
  </si>
  <si>
    <t>Célia Marcondes Sodré Craice</t>
  </si>
  <si>
    <t>Diretora Presidente</t>
  </si>
  <si>
    <t>PLANO DE APLICAÇÃO - CRONOGRAMA - 2023 - FONTE MUNICIPAL</t>
  </si>
  <si>
    <t>PLANO DE APLICAÇÃO - CRONOGRAMA  1º SEMESTRE - 2023</t>
  </si>
  <si>
    <t>PLANO DE APLICAÇÃO - CRONOGRAMA  2º SEMESTRE - 2023</t>
  </si>
  <si>
    <t>PLANO DE APLICAÇÃO - CRONOGRAMA 1º SEMESTRE - 2023</t>
  </si>
  <si>
    <t>PLANO DE APLICAÇÃO - CRONOGRAMA 2º SEMESTRE - 2023</t>
  </si>
  <si>
    <t>PERUÍBE, 07 de novembro de 2022</t>
  </si>
  <si>
    <t>Aux. de Cozinha</t>
  </si>
  <si>
    <t>Prof. Terceiro Setor</t>
  </si>
  <si>
    <t>Rosimeire Bernardo Gamon</t>
  </si>
  <si>
    <t>Folha de Pagamento</t>
  </si>
  <si>
    <t>Gustavo Ap. M. Mathias</t>
  </si>
  <si>
    <t xml:space="preserve">01.01 - Aqui. de Materiais </t>
  </si>
  <si>
    <t xml:space="preserve">01.00 -Aqui. de Materiais </t>
  </si>
  <si>
    <r>
      <t>02.00 -</t>
    </r>
    <r>
      <rPr>
        <b/>
        <sz val="8"/>
        <color rgb="FF000000"/>
        <rFont val="Times New Roman"/>
        <family val="1"/>
      </rPr>
      <t xml:space="preserve">  </t>
    </r>
    <r>
      <rPr>
        <b/>
        <sz val="8"/>
        <color rgb="FF000000"/>
        <rFont val="Arial"/>
        <family val="2"/>
      </rPr>
      <t>Des de Consumo</t>
    </r>
  </si>
  <si>
    <t>03.04 - Enc. Soc. e trabalh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</si>
</sst>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8"/>
      <color rgb="FF000000"/>
      <name val="Arial"/>
      <family val="2"/>
    </font>
    <font>
      <b/>
      <u/>
      <sz val="8"/>
      <color rgb="FF000000"/>
      <name val="Arial"/>
      <family val="2"/>
    </font>
    <font>
      <sz val="10"/>
      <color theme="1"/>
      <name val="Arial"/>
      <family val="2"/>
    </font>
    <font>
      <b/>
      <sz val="14"/>
      <name val="Calibri"/>
      <family val="2"/>
      <scheme val="minor"/>
    </font>
    <font>
      <b/>
      <sz val="9"/>
      <color rgb="FF000000"/>
      <name val="Arial"/>
      <family val="2"/>
    </font>
    <font>
      <sz val="8"/>
      <name val="Calibri"/>
      <family val="2"/>
      <scheme val="minor"/>
    </font>
    <font>
      <b/>
      <sz val="8"/>
      <color rgb="FF000000"/>
      <name val="Times New Roman"/>
      <family val="1"/>
    </font>
    <font>
      <b/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6" xfId="0" applyFont="1" applyBorder="1" applyAlignment="1">
      <alignment horizontal="left" vertical="center"/>
    </xf>
    <xf numFmtId="0" fontId="7" fillId="0" borderId="15" xfId="0" applyFont="1" applyBorder="1"/>
    <xf numFmtId="0" fontId="7" fillId="3" borderId="15" xfId="0" applyFont="1" applyFill="1" applyBorder="1"/>
    <xf numFmtId="164" fontId="3" fillId="0" borderId="5" xfId="1" applyFont="1" applyBorder="1" applyAlignment="1">
      <alignment horizontal="left"/>
    </xf>
    <xf numFmtId="164" fontId="8" fillId="0" borderId="8" xfId="1" applyFont="1" applyBorder="1" applyAlignment="1">
      <alignment horizontal="center"/>
    </xf>
    <xf numFmtId="164" fontId="0" fillId="0" borderId="1" xfId="1" applyFont="1" applyBorder="1"/>
    <xf numFmtId="164" fontId="0" fillId="0" borderId="12" xfId="1" applyFont="1" applyBorder="1"/>
    <xf numFmtId="164" fontId="0" fillId="0" borderId="13" xfId="1" applyFont="1" applyBorder="1"/>
    <xf numFmtId="164" fontId="0" fillId="0" borderId="7" xfId="1" applyFont="1" applyBorder="1"/>
    <xf numFmtId="164" fontId="0" fillId="0" borderId="14" xfId="1" applyFont="1" applyBorder="1"/>
    <xf numFmtId="164" fontId="0" fillId="0" borderId="16" xfId="1" applyFont="1" applyBorder="1"/>
    <xf numFmtId="164" fontId="0" fillId="0" borderId="11" xfId="1" applyFont="1" applyBorder="1"/>
    <xf numFmtId="164" fontId="2" fillId="2" borderId="1" xfId="1" applyFont="1" applyFill="1" applyBorder="1" applyAlignment="1">
      <alignment horizontal="left"/>
    </xf>
    <xf numFmtId="164" fontId="9" fillId="2" borderId="10" xfId="1" applyFont="1" applyFill="1" applyBorder="1" applyAlignment="1">
      <alignment horizontal="center"/>
    </xf>
    <xf numFmtId="164" fontId="0" fillId="3" borderId="1" xfId="1" applyFont="1" applyFill="1" applyBorder="1"/>
    <xf numFmtId="164" fontId="0" fillId="3" borderId="3" xfId="1" applyFont="1" applyFill="1" applyBorder="1"/>
    <xf numFmtId="164" fontId="0" fillId="0" borderId="3" xfId="1" applyFont="1" applyBorder="1"/>
    <xf numFmtId="164" fontId="0" fillId="3" borderId="17" xfId="1" applyFont="1" applyFill="1" applyBorder="1"/>
    <xf numFmtId="164" fontId="0" fillId="3" borderId="18" xfId="1" applyFont="1" applyFill="1" applyBorder="1"/>
    <xf numFmtId="164" fontId="0" fillId="0" borderId="0" xfId="1" applyFont="1"/>
    <xf numFmtId="164" fontId="0" fillId="3" borderId="12" xfId="1" applyFont="1" applyFill="1" applyBorder="1"/>
    <xf numFmtId="164" fontId="0" fillId="3" borderId="13" xfId="1" applyFont="1" applyFill="1" applyBorder="1"/>
    <xf numFmtId="164" fontId="0" fillId="3" borderId="11" xfId="1" applyFont="1" applyFill="1" applyBorder="1"/>
    <xf numFmtId="0" fontId="6" fillId="0" borderId="0" xfId="0" applyFont="1" applyAlignment="1">
      <alignment horizontal="center" vertical="center"/>
    </xf>
    <xf numFmtId="0" fontId="9" fillId="2" borderId="19" xfId="0" applyFont="1" applyFill="1" applyBorder="1" applyAlignment="1">
      <alignment horizontal="center"/>
    </xf>
    <xf numFmtId="0" fontId="7" fillId="0" borderId="0" xfId="0" applyFont="1"/>
    <xf numFmtId="164" fontId="0" fillId="0" borderId="0" xfId="1" applyFont="1" applyBorder="1"/>
    <xf numFmtId="164" fontId="0" fillId="0" borderId="2" xfId="1" applyFont="1" applyBorder="1"/>
    <xf numFmtId="0" fontId="8" fillId="0" borderId="9" xfId="0" applyFont="1" applyBorder="1" applyAlignment="1">
      <alignment horizontal="center"/>
    </xf>
    <xf numFmtId="164" fontId="9" fillId="2" borderId="7" xfId="1" applyFont="1" applyFill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11" fillId="3" borderId="17" xfId="0" applyFont="1" applyFill="1" applyBorder="1"/>
    <xf numFmtId="0" fontId="11" fillId="0" borderId="15" xfId="0" applyFont="1" applyBorder="1"/>
    <xf numFmtId="164" fontId="12" fillId="0" borderId="16" xfId="1" applyFont="1" applyBorder="1"/>
    <xf numFmtId="164" fontId="12" fillId="0" borderId="11" xfId="1" applyFont="1" applyBorder="1"/>
    <xf numFmtId="0" fontId="12" fillId="0" borderId="0" xfId="0" applyFont="1"/>
    <xf numFmtId="0" fontId="11" fillId="0" borderId="0" xfId="0" applyFont="1"/>
    <xf numFmtId="164" fontId="0" fillId="0" borderId="0" xfId="1" applyFont="1" applyFill="1" applyBorder="1"/>
    <xf numFmtId="164" fontId="0" fillId="4" borderId="16" xfId="1" applyFont="1" applyFill="1" applyBorder="1"/>
    <xf numFmtId="164" fontId="0" fillId="4" borderId="11" xfId="1" applyFont="1" applyFill="1" applyBorder="1"/>
    <xf numFmtId="164" fontId="0" fillId="4" borderId="1" xfId="1" applyFont="1" applyFill="1" applyBorder="1"/>
    <xf numFmtId="0" fontId="11" fillId="0" borderId="21" xfId="0" applyFont="1" applyBorder="1"/>
    <xf numFmtId="0" fontId="11" fillId="3" borderId="22" xfId="0" applyFont="1" applyFill="1" applyBorder="1"/>
    <xf numFmtId="0" fontId="11" fillId="3" borderId="5" xfId="0" applyFont="1" applyFill="1" applyBorder="1"/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0" fillId="3" borderId="22" xfId="1" applyFont="1" applyFill="1" applyBorder="1"/>
    <xf numFmtId="164" fontId="3" fillId="0" borderId="5" xfId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wrapText="1"/>
    </xf>
    <xf numFmtId="164" fontId="0" fillId="3" borderId="16" xfId="1" applyFont="1" applyFill="1" applyBorder="1"/>
    <xf numFmtId="0" fontId="7" fillId="0" borderId="21" xfId="0" applyFont="1" applyBorder="1"/>
    <xf numFmtId="0" fontId="7" fillId="3" borderId="21" xfId="0" applyFont="1" applyFill="1" applyBorder="1"/>
    <xf numFmtId="0" fontId="4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0" fillId="3" borderId="27" xfId="1" applyFont="1" applyFill="1" applyBorder="1"/>
    <xf numFmtId="0" fontId="11" fillId="3" borderId="16" xfId="0" applyFont="1" applyFill="1" applyBorder="1"/>
    <xf numFmtId="0" fontId="9" fillId="2" borderId="7" xfId="0" applyFont="1" applyFill="1" applyBorder="1" applyAlignment="1">
      <alignment horizontal="center"/>
    </xf>
    <xf numFmtId="164" fontId="2" fillId="2" borderId="7" xfId="1" applyFont="1" applyFill="1" applyBorder="1" applyAlignment="1">
      <alignment horizontal="left"/>
    </xf>
    <xf numFmtId="164" fontId="0" fillId="0" borderId="30" xfId="1" applyFont="1" applyBorder="1"/>
    <xf numFmtId="164" fontId="0" fillId="0" borderId="31" xfId="1" applyFont="1" applyBorder="1"/>
    <xf numFmtId="164" fontId="0" fillId="3" borderId="32" xfId="1" applyFont="1" applyFill="1" applyBorder="1"/>
    <xf numFmtId="164" fontId="0" fillId="0" borderId="33" xfId="1" applyFont="1" applyBorder="1"/>
    <xf numFmtId="164" fontId="0" fillId="4" borderId="5" xfId="1" applyFont="1" applyFill="1" applyBorder="1"/>
    <xf numFmtId="0" fontId="11" fillId="3" borderId="15" xfId="0" applyFont="1" applyFill="1" applyBorder="1"/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vertical="center"/>
    </xf>
    <xf numFmtId="44" fontId="0" fillId="0" borderId="0" xfId="0" applyNumberFormat="1"/>
    <xf numFmtId="164" fontId="0" fillId="0" borderId="34" xfId="1" applyFont="1" applyBorder="1"/>
    <xf numFmtId="164" fontId="0" fillId="0" borderId="0" xfId="0" applyNumberFormat="1"/>
    <xf numFmtId="164" fontId="3" fillId="0" borderId="0" xfId="1" applyFont="1" applyAlignment="1">
      <alignment horizontal="left"/>
    </xf>
    <xf numFmtId="164" fontId="0" fillId="5" borderId="2" xfId="1" applyFont="1" applyFill="1" applyBorder="1"/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4" fontId="0" fillId="0" borderId="0" xfId="0" applyNumberFormat="1"/>
    <xf numFmtId="0" fontId="5" fillId="0" borderId="1" xfId="0" applyFont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22" fillId="0" borderId="15" xfId="0" applyFont="1" applyBorder="1"/>
    <xf numFmtId="0" fontId="22" fillId="3" borderId="17" xfId="0" applyFont="1" applyFill="1" applyBorder="1"/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/>
    </xf>
    <xf numFmtId="0" fontId="23" fillId="2" borderId="7" xfId="0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4" fillId="2" borderId="19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2" fillId="2" borderId="8" xfId="1" applyFont="1" applyFill="1" applyBorder="1" applyAlignment="1">
      <alignment horizontal="left"/>
    </xf>
    <xf numFmtId="164" fontId="0" fillId="6" borderId="2" xfId="1" applyFont="1" applyFill="1" applyBorder="1"/>
    <xf numFmtId="164" fontId="0" fillId="6" borderId="1" xfId="1" applyFont="1" applyFill="1" applyBorder="1"/>
    <xf numFmtId="0" fontId="6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164" fontId="0" fillId="3" borderId="26" xfId="1" applyFont="1" applyFill="1" applyBorder="1" applyAlignment="1">
      <alignment horizontal="center"/>
    </xf>
    <xf numFmtId="164" fontId="0" fillId="3" borderId="21" xfId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253"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13" displayName="Tabela13" ref="A10:H15" totalsRowShown="0" headerRowDxfId="252" headerRowBorderDxfId="251" tableBorderDxfId="250" totalsRowBorderDxfId="249">
  <autoFilter ref="A10:H15" xr:uid="{00000000-0009-0000-0100-000002000000}"/>
  <tableColumns count="8">
    <tableColumn id="1" xr3:uid="{00000000-0010-0000-0000-000001000000}" name="DESCRIÇÃO GASTOS" dataDxfId="248"/>
    <tableColumn id="3" xr3:uid="{00000000-0010-0000-0000-000003000000}" name="JANEIRO" dataDxfId="247" dataCellStyle="Moeda"/>
    <tableColumn id="4" xr3:uid="{00000000-0010-0000-0000-000004000000}" name="FEVEREIRO" dataDxfId="246" dataCellStyle="Moeda"/>
    <tableColumn id="5" xr3:uid="{00000000-0010-0000-0000-000005000000}" name="MARÇO" dataDxfId="245" dataCellStyle="Moeda"/>
    <tableColumn id="6" xr3:uid="{00000000-0010-0000-0000-000006000000}" name="ABRIL" dataDxfId="244" dataCellStyle="Moeda"/>
    <tableColumn id="7" xr3:uid="{00000000-0010-0000-0000-000007000000}" name="MAIO" dataDxfId="243" dataCellStyle="Moeda"/>
    <tableColumn id="8" xr3:uid="{00000000-0010-0000-0000-000008000000}" name="JUNHO" dataDxfId="242" dataCellStyle="Moeda"/>
    <tableColumn id="15" xr3:uid="{00000000-0010-0000-0000-00000F000000}" name="TOTAL" dataDxfId="241" dataCellStyle="Moeda">
      <calculatedColumnFormula>SUM(Tabela13[[#This Row],[JANEIRO]:[JUNHO]])</calculatedColumnFormula>
    </tableColumn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3412" displayName="Tabela13412" ref="A202:I211" totalsRowShown="0" headerRowDxfId="138" headerRowBorderDxfId="137" tableBorderDxfId="136" totalsRowBorderDxfId="135">
  <autoFilter ref="A202:I211" xr:uid="{00000000-0009-0000-0100-00000B000000}"/>
  <tableColumns count="9">
    <tableColumn id="1" xr3:uid="{00000000-0010-0000-0900-000001000000}" name="Funcionários" dataDxfId="134"/>
    <tableColumn id="16" xr3:uid="{00000000-0010-0000-0900-000010000000}" name="QTD " dataDxfId="133"/>
    <tableColumn id="3" xr3:uid="{00000000-0010-0000-0900-000003000000}" name="JANEIRO" dataDxfId="132" dataCellStyle="Moeda"/>
    <tableColumn id="4" xr3:uid="{00000000-0010-0000-0900-000004000000}" name="FEVEREIRO" dataDxfId="131" dataCellStyle="Moeda"/>
    <tableColumn id="5" xr3:uid="{00000000-0010-0000-0900-000005000000}" name="MARÇO" dataDxfId="130" dataCellStyle="Moeda"/>
    <tableColumn id="6" xr3:uid="{00000000-0010-0000-0900-000006000000}" name="ABRIL" dataDxfId="129" dataCellStyle="Moeda"/>
    <tableColumn id="7" xr3:uid="{00000000-0010-0000-0900-000007000000}" name="MAIO" dataDxfId="128" dataCellStyle="Moeda"/>
    <tableColumn id="8" xr3:uid="{00000000-0010-0000-0900-000008000000}" name="JUNHO" dataDxfId="127" dataCellStyle="Moeda"/>
    <tableColumn id="15" xr3:uid="{00000000-0010-0000-0900-00000F000000}" name="TOTAL" dataDxfId="126" dataCellStyle="Moeda">
      <calculatedColumnFormula>SUM(Tabela13412[[#This Row],[JANEIRO]:[JUNHO]])</calculatedColumnFormula>
    </tableColumn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ela134513" displayName="Tabela134513" ref="A218:I228" totalsRowShown="0" headerRowDxfId="125" headerRowBorderDxfId="124" tableBorderDxfId="123" totalsRowBorderDxfId="122" headerRowCellStyle="Moeda">
  <autoFilter ref="A218:I228" xr:uid="{00000000-0009-0000-0100-00000C000000}"/>
  <tableColumns count="9">
    <tableColumn id="1" xr3:uid="{00000000-0010-0000-0A00-000001000000}" name="Funcionários" dataDxfId="121"/>
    <tableColumn id="16" xr3:uid="{00000000-0010-0000-0A00-000010000000}" name="CARGO" dataDxfId="120"/>
    <tableColumn id="3" xr3:uid="{00000000-0010-0000-0A00-000003000000}" name="JULHO" dataDxfId="119" dataCellStyle="Moeda"/>
    <tableColumn id="4" xr3:uid="{00000000-0010-0000-0A00-000004000000}" name="AGOSTO" dataDxfId="118" dataCellStyle="Moeda"/>
    <tableColumn id="5" xr3:uid="{00000000-0010-0000-0A00-000005000000}" name="SETEMBRO" dataDxfId="117" dataCellStyle="Moeda"/>
    <tableColumn id="6" xr3:uid="{00000000-0010-0000-0A00-000006000000}" name="OUTUBRO" dataDxfId="116" dataCellStyle="Moeda"/>
    <tableColumn id="7" xr3:uid="{00000000-0010-0000-0A00-000007000000}" name="NOVEMBRO" dataDxfId="115" dataCellStyle="Moeda"/>
    <tableColumn id="8" xr3:uid="{00000000-0010-0000-0A00-000008000000}" name="DEZEMBRO" dataDxfId="114" dataCellStyle="Moeda"/>
    <tableColumn id="15" xr3:uid="{00000000-0010-0000-0A00-00000F000000}" name="TOTAL" dataDxfId="113" dataCellStyle="Moeda">
      <calculatedColumnFormula>SUM(Tabela134513[[#This Row],[JULHO]:[DEZEMBRO]])</calculatedColumnFormula>
    </tableColumn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ela13414" displayName="Tabela13414" ref="A236:I243" totalsRowShown="0" headerRowDxfId="112" headerRowBorderDxfId="111" tableBorderDxfId="110" totalsRowBorderDxfId="109">
  <autoFilter ref="A236:I243" xr:uid="{00000000-0009-0000-0100-00000D000000}"/>
  <tableColumns count="9">
    <tableColumn id="1" xr3:uid="{00000000-0010-0000-0B00-000001000000}" name="Funcionários/Terceirizados" dataDxfId="108"/>
    <tableColumn id="16" xr3:uid="{00000000-0010-0000-0B00-000010000000}" name="CARGO" dataDxfId="107"/>
    <tableColumn id="3" xr3:uid="{00000000-0010-0000-0B00-000003000000}" name="JANEIRO" dataDxfId="106" dataCellStyle="Moeda"/>
    <tableColumn id="4" xr3:uid="{00000000-0010-0000-0B00-000004000000}" name="FEVEREIRO" dataDxfId="105" dataCellStyle="Moeda"/>
    <tableColumn id="5" xr3:uid="{00000000-0010-0000-0B00-000005000000}" name="MARÇO" dataDxfId="104" dataCellStyle="Moeda"/>
    <tableColumn id="6" xr3:uid="{00000000-0010-0000-0B00-000006000000}" name="ABRIL" dataDxfId="103" dataCellStyle="Moeda"/>
    <tableColumn id="7" xr3:uid="{00000000-0010-0000-0B00-000007000000}" name="MAIO" dataDxfId="102" dataCellStyle="Moeda"/>
    <tableColumn id="8" xr3:uid="{00000000-0010-0000-0B00-000008000000}" name="JUNHO" dataDxfId="101" dataCellStyle="Moeda"/>
    <tableColumn id="15" xr3:uid="{00000000-0010-0000-0B00-00000F000000}" name="TOTAL" dataDxfId="100" dataCellStyle="Moeda">
      <calculatedColumnFormula>SUM(Tabela13414[[#This Row],[JANEIRO]:[JUNHO]])</calculatedColumnFormula>
    </tableColumn>
  </tableColumns>
  <tableStyleInfo name="TableStyleMedium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ela134515" displayName="Tabela134515" ref="A248:I256" totalsRowShown="0" headerRowDxfId="99" headerRowBorderDxfId="98" tableBorderDxfId="97" totalsRowBorderDxfId="96" headerRowCellStyle="Moeda">
  <autoFilter ref="A248:I256" xr:uid="{00000000-0009-0000-0100-00000E000000}"/>
  <tableColumns count="9">
    <tableColumn id="1" xr3:uid="{00000000-0010-0000-0C00-000001000000}" name="Funcionários/Terceirizados" dataDxfId="95"/>
    <tableColumn id="16" xr3:uid="{00000000-0010-0000-0C00-000010000000}" name="CARGO" dataDxfId="94"/>
    <tableColumn id="3" xr3:uid="{00000000-0010-0000-0C00-000003000000}" name="JULHO" dataDxfId="93" dataCellStyle="Moeda"/>
    <tableColumn id="4" xr3:uid="{00000000-0010-0000-0C00-000004000000}" name="AGOSTO" dataDxfId="92" dataCellStyle="Moeda"/>
    <tableColumn id="5" xr3:uid="{00000000-0010-0000-0C00-000005000000}" name="SETEMBRO" dataDxfId="91" dataCellStyle="Moeda"/>
    <tableColumn id="6" xr3:uid="{00000000-0010-0000-0C00-000006000000}" name="OUTUBRO" dataDxfId="90" dataCellStyle="Moeda"/>
    <tableColumn id="7" xr3:uid="{00000000-0010-0000-0C00-000007000000}" name="NOVEMBRO" dataDxfId="89" dataCellStyle="Moeda"/>
    <tableColumn id="8" xr3:uid="{00000000-0010-0000-0C00-000008000000}" name="DEZEMBRO" dataDxfId="88" dataCellStyle="Moeda"/>
    <tableColumn id="15" xr3:uid="{00000000-0010-0000-0C00-00000F000000}" name="TOTAL" dataDxfId="87" dataCellStyle="Moeda">
      <calculatedColumnFormula>SUM(Tabela134515[[#This Row],[JULHO]:[DEZEMBRO]])</calculatedColumnFormula>
    </tableColumn>
  </tableColumns>
  <tableStyleInfo name="TableStyleMedium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ela13416" displayName="Tabela13416" ref="A31:H40" totalsRowShown="0" headerRowDxfId="86" headerRowBorderDxfId="85" tableBorderDxfId="84" totalsRowBorderDxfId="83">
  <autoFilter ref="A31:H40" xr:uid="{00000000-0009-0000-0100-00000F000000}"/>
  <tableColumns count="8">
    <tableColumn id="1" xr3:uid="{00000000-0010-0000-0D00-000001000000}" name="DESCRIÇÃO GASTOS" dataDxfId="82"/>
    <tableColumn id="3" xr3:uid="{00000000-0010-0000-0D00-000003000000}" name="JANEIRO" dataDxfId="81" dataCellStyle="Moeda">
      <calculatedColumnFormula>SUM(B25:B31)</calculatedColumnFormula>
    </tableColumn>
    <tableColumn id="4" xr3:uid="{00000000-0010-0000-0D00-000004000000}" name="FEVEREIRO" dataDxfId="80" dataCellStyle="Moeda">
      <calculatedColumnFormula>SUM(C25:C31)</calculatedColumnFormula>
    </tableColumn>
    <tableColumn id="5" xr3:uid="{00000000-0010-0000-0D00-000005000000}" name="MARÇO" dataDxfId="79" dataCellStyle="Moeda">
      <calculatedColumnFormula>SUM(D25:D31)</calculatedColumnFormula>
    </tableColumn>
    <tableColumn id="6" xr3:uid="{00000000-0010-0000-0D00-000006000000}" name="ABRIL" dataDxfId="78" dataCellStyle="Moeda">
      <calculatedColumnFormula>SUM(E25:E31)</calculatedColumnFormula>
    </tableColumn>
    <tableColumn id="7" xr3:uid="{00000000-0010-0000-0D00-000007000000}" name="MAIO" dataDxfId="77" dataCellStyle="Moeda">
      <calculatedColumnFormula>SUM(F25:F31)</calculatedColumnFormula>
    </tableColumn>
    <tableColumn id="8" xr3:uid="{00000000-0010-0000-0D00-000008000000}" name="JUNHO" dataDxfId="76" dataCellStyle="Moeda">
      <calculatedColumnFormula>SUM(G25:G31)</calculatedColumnFormula>
    </tableColumn>
    <tableColumn id="15" xr3:uid="{00000000-0010-0000-0D00-00000F000000}" name="TOTAL" dataDxfId="75" dataCellStyle="Moeda">
      <calculatedColumnFormula>SUM(Tabela13416[[#This Row],[JANEIRO]:[JUNHO]])</calculatedColumnFormula>
    </tableColumn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abela134517" displayName="Tabela134517" ref="A47:H57" totalsRowShown="0" headerRowDxfId="74" headerRowBorderDxfId="73" tableBorderDxfId="72" totalsRowBorderDxfId="71" headerRowCellStyle="Moeda">
  <autoFilter ref="A47:H57" xr:uid="{00000000-0009-0000-0100-000010000000}"/>
  <tableColumns count="8">
    <tableColumn id="1" xr3:uid="{00000000-0010-0000-0E00-000001000000}" name="DESCRIÇÃO GASTOS" dataDxfId="70"/>
    <tableColumn id="3" xr3:uid="{00000000-0010-0000-0E00-000003000000}" name="JULHO" dataDxfId="69" dataCellStyle="Moeda"/>
    <tableColumn id="4" xr3:uid="{00000000-0010-0000-0E00-000004000000}" name="AGOSTO" dataDxfId="68" dataCellStyle="Moeda"/>
    <tableColumn id="5" xr3:uid="{00000000-0010-0000-0E00-000005000000}" name="SETEMBRO" dataDxfId="67" dataCellStyle="Moeda"/>
    <tableColumn id="6" xr3:uid="{00000000-0010-0000-0E00-000006000000}" name="OUTUBRO" dataDxfId="66" dataCellStyle="Moeda"/>
    <tableColumn id="7" xr3:uid="{00000000-0010-0000-0E00-000007000000}" name="NOVEMBRO" dataDxfId="65" dataCellStyle="Moeda"/>
    <tableColumn id="8" xr3:uid="{00000000-0010-0000-0E00-000008000000}" name="DEZEMBRO" dataDxfId="64" dataCellStyle="Moeda"/>
    <tableColumn id="15" xr3:uid="{00000000-0010-0000-0E00-00000F000000}" name="TOTAL" dataDxfId="63" dataCellStyle="Moeda">
      <calculatedColumnFormula>SUM(Tabela134517[[#This Row],[JULHO]:[DEZEMBRO]])</calculatedColumnFormula>
    </tableColumn>
  </tableColumns>
  <tableStyleInfo name="TableStyleMedium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Tabela1341418" displayName="Tabela1341418" ref="A263:I270" totalsRowShown="0" headerRowDxfId="62" headerRowBorderDxfId="61" tableBorderDxfId="60" totalsRowBorderDxfId="59">
  <autoFilter ref="A263:I270" xr:uid="{00000000-0009-0000-0100-000011000000}"/>
  <tableColumns count="9">
    <tableColumn id="1" xr3:uid="{00000000-0010-0000-0F00-000001000000}" name="Funcionários/Terceirizados" dataDxfId="58"/>
    <tableColumn id="16" xr3:uid="{00000000-0010-0000-0F00-000010000000}" name="CARGO" dataDxfId="57"/>
    <tableColumn id="3" xr3:uid="{00000000-0010-0000-0F00-000003000000}" name="JANEIRO" dataDxfId="56" dataCellStyle="Moeda"/>
    <tableColumn id="4" xr3:uid="{00000000-0010-0000-0F00-000004000000}" name="FEVEREIRO" dataDxfId="55" dataCellStyle="Moeda"/>
    <tableColumn id="5" xr3:uid="{00000000-0010-0000-0F00-000005000000}" name="MARÇO" dataDxfId="54" dataCellStyle="Moeda"/>
    <tableColumn id="6" xr3:uid="{00000000-0010-0000-0F00-000006000000}" name="ABRIL" dataDxfId="53" dataCellStyle="Moeda"/>
    <tableColumn id="7" xr3:uid="{00000000-0010-0000-0F00-000007000000}" name="MAIO" dataDxfId="52" dataCellStyle="Moeda"/>
    <tableColumn id="8" xr3:uid="{00000000-0010-0000-0F00-000008000000}" name="JUNHO" dataDxfId="51" dataCellStyle="Moeda"/>
    <tableColumn id="15" xr3:uid="{00000000-0010-0000-0F00-00000F000000}" name="TOTAL" dataDxfId="50" dataCellStyle="Moeda">
      <calculatedColumnFormula>SUM(Tabela1341418[[#This Row],[JANEIRO]:[JUNHO]])</calculatedColumnFormula>
    </tableColumn>
  </tableColumns>
  <tableStyleInfo name="TableStyleMedium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abela13451519" displayName="Tabela13451519" ref="A275:I283" totalsRowShown="0" headerRowDxfId="49" headerRowBorderDxfId="48" tableBorderDxfId="47" totalsRowBorderDxfId="46" headerRowCellStyle="Moeda">
  <autoFilter ref="A275:I283" xr:uid="{00000000-0009-0000-0100-000012000000}"/>
  <tableColumns count="9">
    <tableColumn id="1" xr3:uid="{00000000-0010-0000-1000-000001000000}" name="Funcionários/Terceirizados" dataDxfId="45"/>
    <tableColumn id="16" xr3:uid="{00000000-0010-0000-1000-000010000000}" name="CARGO" dataDxfId="44"/>
    <tableColumn id="3" xr3:uid="{00000000-0010-0000-1000-000003000000}" name="JULHO" dataDxfId="43" dataCellStyle="Moeda"/>
    <tableColumn id="4" xr3:uid="{00000000-0010-0000-1000-000004000000}" name="AGOSTO" dataDxfId="42" dataCellStyle="Moeda"/>
    <tableColumn id="5" xr3:uid="{00000000-0010-0000-1000-000005000000}" name="SETEMBRO" dataDxfId="41" dataCellStyle="Moeda"/>
    <tableColumn id="6" xr3:uid="{00000000-0010-0000-1000-000006000000}" name="OUTUBRO" dataDxfId="40" dataCellStyle="Moeda"/>
    <tableColumn id="7" xr3:uid="{00000000-0010-0000-1000-000007000000}" name="NOVEMBRO" dataDxfId="39" dataCellStyle="Moeda"/>
    <tableColumn id="8" xr3:uid="{00000000-0010-0000-1000-000008000000}" name="DEZEMBRO" dataDxfId="38" dataCellStyle="Moeda"/>
    <tableColumn id="15" xr3:uid="{00000000-0010-0000-1000-00000F000000}" name="TOTAL" dataDxfId="37" dataCellStyle="Moeda">
      <calculatedColumnFormula>SUM(Tabela13451519[[#This Row],[JULHO]:[DEZEMBRO]])</calculatedColumnFormula>
    </tableColumn>
  </tableColumns>
  <tableStyleInfo name="TableStyleMedium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1000000}" name="Tabela120" displayName="Tabela120" ref="A286:I295" totalsRowShown="0" headerRowDxfId="36" headerRowBorderDxfId="35" tableBorderDxfId="34" totalsRowBorderDxfId="33">
  <autoFilter ref="A286:I295" xr:uid="{00000000-0009-0000-0100-000013000000}"/>
  <tableColumns count="9">
    <tableColumn id="1" xr3:uid="{00000000-0010-0000-1100-000001000000}" name="DESCRIÇÃO GASTOS" dataDxfId="32"/>
    <tableColumn id="2" xr3:uid="{00000000-0010-0000-1100-000002000000}" name="Coluna1" dataDxfId="31">
      <calculatedColumnFormula>- CUSTEIO</calculatedColumnFormula>
    </tableColumn>
    <tableColumn id="3" xr3:uid="{00000000-0010-0000-1100-000003000000}" name="JANEIRO" dataDxfId="30" dataCellStyle="Moeda"/>
    <tableColumn id="4" xr3:uid="{00000000-0010-0000-1100-000004000000}" name="FEVEREIRO" dataDxfId="29" dataCellStyle="Moeda"/>
    <tableColumn id="5" xr3:uid="{00000000-0010-0000-1100-000005000000}" name="MARÇO" dataDxfId="28" dataCellStyle="Moeda"/>
    <tableColumn id="6" xr3:uid="{00000000-0010-0000-1100-000006000000}" name="ABRIL" dataDxfId="27" dataCellStyle="Moeda"/>
    <tableColumn id="7" xr3:uid="{00000000-0010-0000-1100-000007000000}" name="MAIO" dataDxfId="26" dataCellStyle="Moeda"/>
    <tableColumn id="8" xr3:uid="{00000000-0010-0000-1100-000008000000}" name="JUNHO" dataDxfId="25" dataCellStyle="Moeda"/>
    <tableColumn id="15" xr3:uid="{00000000-0010-0000-1100-00000F000000}" name="TOTAL" dataDxfId="24" dataCellStyle="Moeda">
      <calculatedColumnFormula>SUM(Tabela120[[#This Row],[JANEIRO]:[JUNHO]])</calculatedColumnFormula>
    </tableColumn>
  </tableColumns>
  <tableStyleInfo name="TableStyleMedium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12000000}" name="Tabela1342" displayName="Tabela1342" ref="A99:H104" totalsRowShown="0" headerRowDxfId="23" headerRowBorderDxfId="22" tableBorderDxfId="21" totalsRowBorderDxfId="20">
  <autoFilter ref="A99:H104" xr:uid="{00000000-0009-0000-0100-000001000000}"/>
  <tableColumns count="8">
    <tableColumn id="1" xr3:uid="{00000000-0010-0000-1200-000001000000}" name="DESCRIÇÃO GASTOS" dataDxfId="19"/>
    <tableColumn id="3" xr3:uid="{00000000-0010-0000-1200-000003000000}" name="JANEIRO" dataDxfId="18" dataCellStyle="Moeda"/>
    <tableColumn id="4" xr3:uid="{00000000-0010-0000-1200-000004000000}" name="FEVEREIRO" dataDxfId="17" dataCellStyle="Moeda"/>
    <tableColumn id="5" xr3:uid="{00000000-0010-0000-1200-000005000000}" name="MARÇO" dataDxfId="16" dataCellStyle="Moeda"/>
    <tableColumn id="6" xr3:uid="{00000000-0010-0000-1200-000006000000}" name="ABRIL" dataDxfId="15" dataCellStyle="Moeda"/>
    <tableColumn id="7" xr3:uid="{00000000-0010-0000-1200-000007000000}" name="MAIO" dataDxfId="14" dataCellStyle="Moeda"/>
    <tableColumn id="8" xr3:uid="{00000000-0010-0000-1200-000008000000}" name="JUNHO" dataDxfId="13" dataCellStyle="Moeda"/>
    <tableColumn id="15" xr3:uid="{00000000-0010-0000-1200-00000F000000}" name="TOTAL" dataDxfId="12" dataCellStyle="Moeda">
      <calculatedColumnFormula>SUM(Tabela1342[[#This Row],[JANEIRO]:[JUNHO]])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134" displayName="Tabela134" ref="A66:H75" totalsRowShown="0" headerRowDxfId="240" headerRowBorderDxfId="239" tableBorderDxfId="238" totalsRowBorderDxfId="237">
  <autoFilter ref="A66:H75" xr:uid="{00000000-0009-0000-0100-000003000000}"/>
  <tableColumns count="8">
    <tableColumn id="1" xr3:uid="{00000000-0010-0000-0100-000001000000}" name="DESCRIÇÃO GASTOS" dataDxfId="236"/>
    <tableColumn id="3" xr3:uid="{00000000-0010-0000-0100-000003000000}" name="JANEIRO" dataDxfId="235" dataCellStyle="Moeda"/>
    <tableColumn id="4" xr3:uid="{00000000-0010-0000-0100-000004000000}" name="FEVEREIRO" dataDxfId="234" dataCellStyle="Moeda"/>
    <tableColumn id="5" xr3:uid="{00000000-0010-0000-0100-000005000000}" name="MARÇO" dataDxfId="233" dataCellStyle="Moeda"/>
    <tableColumn id="6" xr3:uid="{00000000-0010-0000-0100-000006000000}" name="ABRIL" dataDxfId="232" dataCellStyle="Moeda"/>
    <tableColumn id="7" xr3:uid="{00000000-0010-0000-0100-000007000000}" name="MAIO" dataDxfId="231" dataCellStyle="Moeda"/>
    <tableColumn id="8" xr3:uid="{00000000-0010-0000-0100-000008000000}" name="JUNHO" dataDxfId="230" dataCellStyle="Moeda"/>
    <tableColumn id="15" xr3:uid="{00000000-0010-0000-0100-00000F000000}" name="TOTAL" dataDxfId="229" dataCellStyle="Moeda">
      <calculatedColumnFormula>SUM(Tabela134[[#This Row],[JANEIRO]:[JUNHO]])</calculatedColumnFormula>
    </tableColumn>
  </tableColumns>
  <tableStyleInfo name="TableStyleMedium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Tabela134521" displayName="Tabela134521" ref="A110:H116" totalsRowShown="0" headerRowDxfId="11" headerRowBorderDxfId="10" tableBorderDxfId="9" totalsRowBorderDxfId="8" headerRowCellStyle="Moeda">
  <autoFilter ref="A110:H116" xr:uid="{00000000-0009-0000-0100-000014000000}"/>
  <tableColumns count="8">
    <tableColumn id="1" xr3:uid="{00000000-0010-0000-1300-000001000000}" name="DESCRIÇÃO GASTOS" dataDxfId="7"/>
    <tableColumn id="3" xr3:uid="{00000000-0010-0000-1300-000003000000}" name="JULHO" dataDxfId="6" dataCellStyle="Moeda"/>
    <tableColumn id="4" xr3:uid="{00000000-0010-0000-1300-000004000000}" name="AGOSTO" dataDxfId="5" dataCellStyle="Moeda"/>
    <tableColumn id="5" xr3:uid="{00000000-0010-0000-1300-000005000000}" name="SETEMBRO" dataDxfId="4" dataCellStyle="Moeda"/>
    <tableColumn id="6" xr3:uid="{00000000-0010-0000-1300-000006000000}" name="OUTUBRO" dataDxfId="3" dataCellStyle="Moeda"/>
    <tableColumn id="7" xr3:uid="{00000000-0010-0000-1300-000007000000}" name="NOVEMBRO" dataDxfId="2" dataCellStyle="Moeda"/>
    <tableColumn id="8" xr3:uid="{00000000-0010-0000-1300-000008000000}" name="DEZEMBRO" dataDxfId="1" dataCellStyle="Moeda"/>
    <tableColumn id="15" xr3:uid="{00000000-0010-0000-1300-00000F000000}" name="TOTAL" dataDxfId="0" dataCellStyle="Moeda">
      <calculatedColumnFormula>SUM(Tabela134521[[#This Row],[JULHO]:[DEZEMBRO]])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1345" displayName="Tabela1345" ref="A82:H92" totalsRowShown="0" headerRowDxfId="228" headerRowBorderDxfId="227" tableBorderDxfId="226" totalsRowBorderDxfId="225" headerRowCellStyle="Moeda">
  <autoFilter ref="A82:H92" xr:uid="{00000000-0009-0000-0100-000004000000}"/>
  <tableColumns count="8">
    <tableColumn id="1" xr3:uid="{00000000-0010-0000-0200-000001000000}" name="DESCRIÇÃO GASTOS" dataDxfId="224"/>
    <tableColumn id="3" xr3:uid="{00000000-0010-0000-0200-000003000000}" name="JULHO" dataDxfId="223" dataCellStyle="Moeda"/>
    <tableColumn id="4" xr3:uid="{00000000-0010-0000-0200-000004000000}" name="AGOSTO" dataDxfId="222" dataCellStyle="Moeda"/>
    <tableColumn id="5" xr3:uid="{00000000-0010-0000-0200-000005000000}" name="SETEMBRO" dataDxfId="221" dataCellStyle="Moeda"/>
    <tableColumn id="6" xr3:uid="{00000000-0010-0000-0200-000006000000}" name="OUTUBRO" dataDxfId="220" dataCellStyle="Moeda"/>
    <tableColumn id="7" xr3:uid="{00000000-0010-0000-0200-000007000000}" name="NOVEMBRO" dataDxfId="219" dataCellStyle="Moeda"/>
    <tableColumn id="8" xr3:uid="{00000000-0010-0000-0200-000008000000}" name="DEZEMBRO" dataDxfId="218" dataCellStyle="Moeda"/>
    <tableColumn id="15" xr3:uid="{00000000-0010-0000-0200-00000F000000}" name="TOTAL" dataDxfId="217" dataCellStyle="Moeda">
      <calculatedColumnFormula>SUM(Tabela1345[[#This Row],[JULHO]:[DEZEMBRO]])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1346" displayName="Tabela1346" ref="A148:I155" totalsRowShown="0" headerRowDxfId="216" headerRowBorderDxfId="215" tableBorderDxfId="214" totalsRowBorderDxfId="213">
  <autoFilter ref="A148:I155" xr:uid="{00000000-0009-0000-0100-000005000000}"/>
  <tableColumns count="9">
    <tableColumn id="1" xr3:uid="{00000000-0010-0000-0300-000001000000}" name="Funcionários" dataDxfId="212"/>
    <tableColumn id="16" xr3:uid="{00000000-0010-0000-0300-000010000000}" name="CARGO" dataDxfId="211"/>
    <tableColumn id="3" xr3:uid="{00000000-0010-0000-0300-000003000000}" name="JANEIRO" dataDxfId="210" dataCellStyle="Moeda"/>
    <tableColumn id="4" xr3:uid="{00000000-0010-0000-0300-000004000000}" name="FEVEREIRO" dataDxfId="209" dataCellStyle="Moeda"/>
    <tableColumn id="5" xr3:uid="{00000000-0010-0000-0300-000005000000}" name="MARÇO" dataDxfId="208" dataCellStyle="Moeda"/>
    <tableColumn id="6" xr3:uid="{00000000-0010-0000-0300-000006000000}" name="ABRIL" dataDxfId="207" dataCellStyle="Moeda"/>
    <tableColumn id="7" xr3:uid="{00000000-0010-0000-0300-000007000000}" name="MAIO" dataDxfId="206" dataCellStyle="Moeda"/>
    <tableColumn id="8" xr3:uid="{00000000-0010-0000-0300-000008000000}" name="JUNHO" dataDxfId="205" dataCellStyle="Moeda"/>
    <tableColumn id="15" xr3:uid="{00000000-0010-0000-0300-00000F000000}" name="TOTAL" dataDxfId="204" dataCellStyle="Moeda">
      <calculatedColumnFormula>SUM(Tabela1346[[#This Row],[JANEIRO]:[JUNHO]])</calculatedColumnFormula>
    </tableColumn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13457" displayName="Tabela13457" ref="A161:I169" totalsRowShown="0" headerRowDxfId="203" headerRowBorderDxfId="202" tableBorderDxfId="201" totalsRowBorderDxfId="200" headerRowCellStyle="Moeda">
  <autoFilter ref="A161:I169" xr:uid="{00000000-0009-0000-0100-000006000000}"/>
  <tableColumns count="9">
    <tableColumn id="1" xr3:uid="{00000000-0010-0000-0400-000001000000}" name="Funcionários" dataDxfId="199"/>
    <tableColumn id="16" xr3:uid="{00000000-0010-0000-0400-000010000000}" name="CARGO" dataDxfId="198"/>
    <tableColumn id="3" xr3:uid="{00000000-0010-0000-0400-000003000000}" name="JULHO" dataDxfId="197" dataCellStyle="Moeda"/>
    <tableColumn id="4" xr3:uid="{00000000-0010-0000-0400-000004000000}" name="AGOSTO" dataDxfId="196" dataCellStyle="Moeda"/>
    <tableColumn id="5" xr3:uid="{00000000-0010-0000-0400-000005000000}" name="SETEMBRO" dataDxfId="195" dataCellStyle="Moeda"/>
    <tableColumn id="6" xr3:uid="{00000000-0010-0000-0400-000006000000}" name="OUTUBRO" dataDxfId="194" dataCellStyle="Moeda"/>
    <tableColumn id="7" xr3:uid="{00000000-0010-0000-0400-000007000000}" name="NOVEMBRO" dataDxfId="193" dataCellStyle="Moeda"/>
    <tableColumn id="8" xr3:uid="{00000000-0010-0000-0400-000008000000}" name="DEZEMBRO" dataDxfId="192" dataCellStyle="Moeda"/>
    <tableColumn id="15" xr3:uid="{00000000-0010-0000-0400-00000F000000}" name="TOTAL" dataDxfId="191" dataCellStyle="Moeda">
      <calculatedColumnFormula>SUM(Tabela13457[[#This Row],[JULHO]:[DEZEMBRO]])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1348" displayName="Tabela1348" ref="A122:I129" totalsRowShown="0" headerRowDxfId="190" headerRowBorderDxfId="189" tableBorderDxfId="188" totalsRowBorderDxfId="187">
  <autoFilter ref="A122:I129" xr:uid="{00000000-0009-0000-0100-000007000000}"/>
  <tableColumns count="9">
    <tableColumn id="1" xr3:uid="{00000000-0010-0000-0500-000001000000}" name="Funcionários/Terceirizados" dataDxfId="186"/>
    <tableColumn id="17" xr3:uid="{00000000-0010-0000-0500-000011000000}" name="CARGO" dataDxfId="185"/>
    <tableColumn id="3" xr3:uid="{00000000-0010-0000-0500-000003000000}" name="JANEIRO" dataDxfId="184" dataCellStyle="Moeda"/>
    <tableColumn id="4" xr3:uid="{00000000-0010-0000-0500-000004000000}" name="FEVEREIRO" dataDxfId="183" dataCellStyle="Moeda"/>
    <tableColumn id="5" xr3:uid="{00000000-0010-0000-0500-000005000000}" name="MARÇO" dataDxfId="182" dataCellStyle="Moeda"/>
    <tableColumn id="6" xr3:uid="{00000000-0010-0000-0500-000006000000}" name="ABRIL" dataDxfId="181" dataCellStyle="Moeda"/>
    <tableColumn id="7" xr3:uid="{00000000-0010-0000-0500-000007000000}" name="MAIO" dataDxfId="180" dataCellStyle="Moeda"/>
    <tableColumn id="8" xr3:uid="{00000000-0010-0000-0500-000008000000}" name="JUNHO" dataDxfId="179" dataCellStyle="Moeda"/>
    <tableColumn id="15" xr3:uid="{00000000-0010-0000-0500-00000F000000}" name="TOTAL" dataDxfId="178" dataCellStyle="Moeda">
      <calculatedColumnFormula>SUM(Tabela1348[[#This Row],[JANEIRO]:[JUNHO]])</calculatedColumnFormula>
    </tableColumn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13459" displayName="Tabela13459" ref="A134:I142" totalsRowShown="0" headerRowDxfId="177" headerRowBorderDxfId="176" tableBorderDxfId="175" totalsRowBorderDxfId="174" headerRowCellStyle="Moeda">
  <autoFilter ref="A134:I142" xr:uid="{00000000-0009-0000-0100-000008000000}"/>
  <tableColumns count="9">
    <tableColumn id="1" xr3:uid="{00000000-0010-0000-0600-000001000000}" name="Funcionários/Terceirizados" dataDxfId="173"/>
    <tableColumn id="16" xr3:uid="{00000000-0010-0000-0600-000010000000}" name="CARGO" dataDxfId="172"/>
    <tableColumn id="3" xr3:uid="{00000000-0010-0000-0600-000003000000}" name="JULHO" dataDxfId="171" dataCellStyle="Moeda"/>
    <tableColumn id="4" xr3:uid="{00000000-0010-0000-0600-000004000000}" name="AGOSTO" dataDxfId="170" dataCellStyle="Moeda"/>
    <tableColumn id="5" xr3:uid="{00000000-0010-0000-0600-000005000000}" name="SETEMBRO" dataDxfId="169" dataCellStyle="Moeda"/>
    <tableColumn id="6" xr3:uid="{00000000-0010-0000-0600-000006000000}" name="OUTUBRO" dataDxfId="168" dataCellStyle="Moeda"/>
    <tableColumn id="7" xr3:uid="{00000000-0010-0000-0600-000007000000}" name="NOVEMBRO" dataDxfId="167" dataCellStyle="Moeda"/>
    <tableColumn id="8" xr3:uid="{00000000-0010-0000-0600-000008000000}" name="DEZEMBRO" dataDxfId="166" dataCellStyle="Moeda"/>
    <tableColumn id="15" xr3:uid="{00000000-0010-0000-0600-00000F000000}" name="TOTAL" dataDxfId="165" dataCellStyle="Moeda">
      <calculatedColumnFormula>SUM(Tabela13459[[#This Row],[JULHO]:[DEZEMBRO]])</calculatedColumnFormula>
    </tableColumn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13410" displayName="Tabela13410" ref="A174:I181" totalsRowShown="0" headerRowDxfId="164" headerRowBorderDxfId="163" tableBorderDxfId="162" totalsRowBorderDxfId="161">
  <autoFilter ref="A174:I181" xr:uid="{00000000-0009-0000-0100-000009000000}"/>
  <tableColumns count="9">
    <tableColumn id="1" xr3:uid="{00000000-0010-0000-0700-000001000000}" name="Funcionários" dataDxfId="160"/>
    <tableColumn id="16" xr3:uid="{00000000-0010-0000-0700-000010000000}" name="CARGO" dataDxfId="159"/>
    <tableColumn id="3" xr3:uid="{00000000-0010-0000-0700-000003000000}" name="JANEIRO" dataDxfId="158" dataCellStyle="Moeda"/>
    <tableColumn id="4" xr3:uid="{00000000-0010-0000-0700-000004000000}" name="FEVEREIRO" dataDxfId="157" dataCellStyle="Moeda"/>
    <tableColumn id="5" xr3:uid="{00000000-0010-0000-0700-000005000000}" name="MARÇO" dataDxfId="156" dataCellStyle="Moeda"/>
    <tableColumn id="6" xr3:uid="{00000000-0010-0000-0700-000006000000}" name="ABRIL" dataDxfId="155" dataCellStyle="Moeda"/>
    <tableColumn id="7" xr3:uid="{00000000-0010-0000-0700-000007000000}" name="MAIO" dataDxfId="154" dataCellStyle="Moeda"/>
    <tableColumn id="8" xr3:uid="{00000000-0010-0000-0700-000008000000}" name="JUNHO" dataDxfId="153" dataCellStyle="Moeda"/>
    <tableColumn id="15" xr3:uid="{00000000-0010-0000-0700-00000F000000}" name="TOTAL" dataDxfId="152" dataCellStyle="Moeda">
      <calculatedColumnFormula>SUM(Tabela13410[[#This Row],[JANEIRO]:[JUNHO]])</calculatedColumnFormula>
    </tableColumn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134511" displayName="Tabela134511" ref="A187:I195" totalsRowShown="0" headerRowDxfId="151" headerRowBorderDxfId="150" tableBorderDxfId="149" totalsRowBorderDxfId="148" headerRowCellStyle="Moeda">
  <autoFilter ref="A187:I195" xr:uid="{00000000-0009-0000-0100-00000A000000}"/>
  <tableColumns count="9">
    <tableColumn id="1" xr3:uid="{00000000-0010-0000-0800-000001000000}" name="Funcionários" dataDxfId="147"/>
    <tableColumn id="16" xr3:uid="{00000000-0010-0000-0800-000010000000}" name="CARGO" dataDxfId="146"/>
    <tableColumn id="3" xr3:uid="{00000000-0010-0000-0800-000003000000}" name="JULHO" dataDxfId="145" dataCellStyle="Moeda">
      <calculatedColumnFormula>SUM(B181:B187)</calculatedColumnFormula>
    </tableColumn>
    <tableColumn id="4" xr3:uid="{00000000-0010-0000-0800-000004000000}" name="AGOSTO" dataDxfId="144" dataCellStyle="Moeda"/>
    <tableColumn id="5" xr3:uid="{00000000-0010-0000-0800-000005000000}" name="SETEMBRO" dataDxfId="143" dataCellStyle="Moeda"/>
    <tableColumn id="6" xr3:uid="{00000000-0010-0000-0800-000006000000}" name="OUTUBRO" dataDxfId="142" dataCellStyle="Moeda"/>
    <tableColumn id="7" xr3:uid="{00000000-0010-0000-0800-000007000000}" name="NOVEMBRO" dataDxfId="141" dataCellStyle="Moeda"/>
    <tableColumn id="8" xr3:uid="{00000000-0010-0000-0800-000008000000}" name="DEZEMBRO" dataDxfId="140" dataCellStyle="Moeda"/>
    <tableColumn id="15" xr3:uid="{00000000-0010-0000-0800-00000F000000}" name="TOTAL" dataDxfId="139" dataCellStyle="Moeda">
      <calculatedColumnFormula>SUM(Tabela134511[[#This Row],[JULHO]:[DEZEMBRO]])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2"/>
  <sheetViews>
    <sheetView tabSelected="1" topLeftCell="A4" workbookViewId="0">
      <selection activeCell="D14" sqref="D14"/>
    </sheetView>
  </sheetViews>
  <sheetFormatPr defaultRowHeight="15" x14ac:dyDescent="0.25"/>
  <cols>
    <col min="1" max="1" width="20.140625" customWidth="1"/>
    <col min="2" max="2" width="17" style="25" bestFit="1" customWidth="1"/>
    <col min="3" max="3" width="12.5703125" style="25" customWidth="1"/>
    <col min="4" max="4" width="14" style="25" customWidth="1"/>
    <col min="5" max="5" width="14.140625" style="25" customWidth="1"/>
    <col min="6" max="6" width="13.7109375" style="25" customWidth="1"/>
    <col min="7" max="7" width="13.85546875" style="25" customWidth="1"/>
    <col min="8" max="8" width="14.5703125" style="25" customWidth="1"/>
    <col min="9" max="9" width="13.42578125" customWidth="1"/>
    <col min="11" max="12" width="14.28515625" bestFit="1" customWidth="1"/>
    <col min="13" max="13" width="10.5703125" bestFit="1" customWidth="1"/>
    <col min="14" max="14" width="14.28515625" bestFit="1" customWidth="1"/>
  </cols>
  <sheetData>
    <row r="1" spans="1:11" x14ac:dyDescent="0.25">
      <c r="A1" s="114" t="s">
        <v>49</v>
      </c>
      <c r="B1" s="114"/>
      <c r="C1" s="114"/>
      <c r="D1" s="114"/>
      <c r="E1" s="114"/>
      <c r="F1" s="114"/>
      <c r="G1" s="114"/>
      <c r="H1" s="114"/>
    </row>
    <row r="2" spans="1:11" x14ac:dyDescent="0.25">
      <c r="A2" s="114" t="s">
        <v>68</v>
      </c>
      <c r="B2" s="114"/>
      <c r="C2" s="114"/>
      <c r="D2" s="114"/>
      <c r="E2" s="114"/>
      <c r="F2" s="114"/>
      <c r="G2" s="114"/>
      <c r="H2" s="114"/>
    </row>
    <row r="3" spans="1:11" ht="9.75" customHeight="1" x14ac:dyDescent="0.25">
      <c r="A3" s="114"/>
      <c r="B3" s="114"/>
      <c r="C3" s="114"/>
      <c r="D3" s="114"/>
      <c r="E3" s="114"/>
      <c r="F3" s="114"/>
      <c r="G3" s="114"/>
      <c r="H3" s="114"/>
    </row>
    <row r="4" spans="1:11" x14ac:dyDescent="0.25">
      <c r="A4" s="117" t="s">
        <v>56</v>
      </c>
      <c r="B4" s="117"/>
      <c r="C4" s="117"/>
      <c r="D4" s="117"/>
      <c r="E4" s="117"/>
      <c r="F4" s="117"/>
      <c r="G4" s="117"/>
      <c r="H4" s="117"/>
      <c r="I4" s="65"/>
    </row>
    <row r="5" spans="1:11" x14ac:dyDescent="0.25">
      <c r="A5" s="114" t="s">
        <v>69</v>
      </c>
      <c r="B5" s="114"/>
      <c r="C5" s="114"/>
      <c r="D5" s="114"/>
      <c r="E5" s="114"/>
      <c r="F5" s="114"/>
      <c r="G5" s="114"/>
      <c r="H5" s="114"/>
    </row>
    <row r="6" spans="1:11" ht="5.25" customHeight="1" x14ac:dyDescent="0.25">
      <c r="A6" s="114"/>
      <c r="B6" s="114"/>
      <c r="C6" s="114"/>
      <c r="D6" s="114"/>
      <c r="E6" s="114"/>
      <c r="F6" s="114"/>
      <c r="G6" s="114"/>
      <c r="H6" s="114"/>
    </row>
    <row r="7" spans="1:11" x14ac:dyDescent="0.25">
      <c r="A7" s="114" t="s">
        <v>18</v>
      </c>
      <c r="B7" s="114"/>
      <c r="C7" s="114"/>
      <c r="D7" s="114"/>
      <c r="E7" s="114"/>
      <c r="F7" s="114"/>
      <c r="G7" s="114"/>
      <c r="H7" s="114"/>
    </row>
    <row r="8" spans="1:11" ht="3" customHeight="1" x14ac:dyDescent="0.25">
      <c r="A8" s="114"/>
      <c r="B8" s="114"/>
      <c r="C8" s="114"/>
      <c r="D8" s="114"/>
      <c r="E8" s="114"/>
      <c r="F8" s="114"/>
      <c r="G8" s="114"/>
      <c r="H8" s="114"/>
    </row>
    <row r="9" spans="1:11" ht="28.5" customHeight="1" x14ac:dyDescent="0.25">
      <c r="A9" s="119" t="s">
        <v>48</v>
      </c>
      <c r="B9" s="119"/>
      <c r="C9" s="119"/>
      <c r="D9" s="119"/>
      <c r="E9" s="119"/>
      <c r="F9" s="119"/>
      <c r="G9" s="119"/>
      <c r="H9" s="119"/>
      <c r="I9" s="57"/>
    </row>
    <row r="10" spans="1:11" s="5" customFormat="1" ht="19.5" thickBot="1" x14ac:dyDescent="0.35">
      <c r="A10" s="110" t="s">
        <v>17</v>
      </c>
      <c r="B10" s="9" t="s">
        <v>0</v>
      </c>
      <c r="C10" s="9" t="s">
        <v>1</v>
      </c>
      <c r="D10" s="9" t="s">
        <v>2</v>
      </c>
      <c r="E10" s="9" t="s">
        <v>3</v>
      </c>
      <c r="F10" s="9" t="s">
        <v>4</v>
      </c>
      <c r="G10" s="9" t="s">
        <v>5</v>
      </c>
      <c r="H10" s="10" t="s">
        <v>16</v>
      </c>
      <c r="K10" s="86"/>
    </row>
    <row r="11" spans="1:11" ht="15" customHeight="1" x14ac:dyDescent="0.25">
      <c r="A11" s="94" t="s">
        <v>20</v>
      </c>
      <c r="B11" s="33"/>
      <c r="C11" s="11"/>
      <c r="D11" s="11"/>
      <c r="E11" s="11"/>
      <c r="F11" s="11"/>
      <c r="G11" s="11"/>
      <c r="H11" s="12">
        <f>SUM(Tabela13[[#This Row],[JANEIRO]:[JUNHO]])</f>
        <v>0</v>
      </c>
      <c r="K11" s="25"/>
    </row>
    <row r="12" spans="1:11" ht="15" customHeight="1" x14ac:dyDescent="0.25">
      <c r="A12" s="94" t="s">
        <v>21</v>
      </c>
      <c r="B12" s="33"/>
      <c r="C12" s="11"/>
      <c r="D12" s="11"/>
      <c r="E12" s="11"/>
      <c r="F12" s="11"/>
      <c r="G12" s="11"/>
      <c r="H12" s="13">
        <f>SUM(Tabela13[[#This Row],[JANEIRO]:[JUNHO]])</f>
        <v>0</v>
      </c>
      <c r="K12" s="83"/>
    </row>
    <row r="13" spans="1:11" ht="15" customHeight="1" x14ac:dyDescent="0.25">
      <c r="A13" s="94" t="s">
        <v>22</v>
      </c>
      <c r="B13" s="33"/>
      <c r="C13" s="11"/>
      <c r="D13" s="11"/>
      <c r="E13" s="11"/>
      <c r="F13" s="11"/>
      <c r="G13" s="11"/>
      <c r="H13" s="13">
        <f>SUM(Tabela13[[#This Row],[JANEIRO]:[JUNHO]])</f>
        <v>0</v>
      </c>
    </row>
    <row r="14" spans="1:11" ht="15" customHeight="1" thickBot="1" x14ac:dyDescent="0.3">
      <c r="A14" s="94" t="s">
        <v>23</v>
      </c>
      <c r="B14" s="112">
        <v>4050</v>
      </c>
      <c r="C14" s="113">
        <v>4650</v>
      </c>
      <c r="D14" s="11">
        <v>4650</v>
      </c>
      <c r="E14" s="11">
        <v>4650</v>
      </c>
      <c r="F14" s="11">
        <v>1000</v>
      </c>
      <c r="G14" s="11">
        <v>1000</v>
      </c>
      <c r="H14" s="13">
        <f>SUM(Tabela13[[#This Row],[JANEIRO]:[JUNHO]])</f>
        <v>20000</v>
      </c>
    </row>
    <row r="15" spans="1:11" s="42" customFormat="1" ht="16.5" thickBot="1" x14ac:dyDescent="0.3">
      <c r="A15" s="97" t="s">
        <v>31</v>
      </c>
      <c r="B15" s="40">
        <f t="shared" ref="B15:G15" si="0">SUM(B11:B14)</f>
        <v>4050</v>
      </c>
      <c r="C15" s="40">
        <f t="shared" si="0"/>
        <v>4650</v>
      </c>
      <c r="D15" s="40">
        <f t="shared" si="0"/>
        <v>4650</v>
      </c>
      <c r="E15" s="40">
        <f t="shared" si="0"/>
        <v>4650</v>
      </c>
      <c r="F15" s="40">
        <f t="shared" si="0"/>
        <v>1000</v>
      </c>
      <c r="G15" s="40">
        <f t="shared" si="0"/>
        <v>1000</v>
      </c>
      <c r="H15" s="41">
        <f>SUM(Tabela13[[#This Row],[JANEIRO]:[JUNHO]])</f>
        <v>20000</v>
      </c>
    </row>
    <row r="16" spans="1:11" x14ac:dyDescent="0.25">
      <c r="A16" s="114" t="s">
        <v>70</v>
      </c>
      <c r="B16" s="114"/>
      <c r="C16" s="114"/>
      <c r="D16" s="114"/>
      <c r="E16" s="114"/>
      <c r="F16" s="114"/>
      <c r="G16" s="114"/>
      <c r="H16" s="114"/>
    </row>
    <row r="17" spans="1:12" ht="10.5" customHeight="1" x14ac:dyDescent="0.25">
      <c r="A17" s="114"/>
      <c r="B17" s="114"/>
      <c r="C17" s="114"/>
      <c r="D17" s="114"/>
      <c r="E17" s="114"/>
      <c r="F17" s="114"/>
      <c r="G17" s="114"/>
      <c r="H17" s="114"/>
    </row>
    <row r="18" spans="1:12" x14ac:dyDescent="0.25">
      <c r="A18" s="114" t="s">
        <v>18</v>
      </c>
      <c r="B18" s="114"/>
      <c r="C18" s="114"/>
      <c r="D18" s="114"/>
      <c r="E18" s="114"/>
      <c r="F18" s="114"/>
      <c r="G18" s="114"/>
      <c r="H18" s="114"/>
    </row>
    <row r="19" spans="1:12" ht="10.5" customHeight="1" x14ac:dyDescent="0.25">
      <c r="A19" s="114"/>
      <c r="B19" s="114"/>
      <c r="C19" s="114"/>
      <c r="D19" s="114"/>
      <c r="E19" s="114"/>
      <c r="F19" s="114"/>
      <c r="G19" s="114"/>
      <c r="H19" s="114"/>
    </row>
    <row r="20" spans="1:12" ht="30" customHeight="1" thickBot="1" x14ac:dyDescent="0.35">
      <c r="A20" s="108" t="s">
        <v>17</v>
      </c>
      <c r="B20" s="18" t="s">
        <v>6</v>
      </c>
      <c r="C20" s="18" t="s">
        <v>7</v>
      </c>
      <c r="D20" s="18" t="s">
        <v>8</v>
      </c>
      <c r="E20" s="18" t="s">
        <v>9</v>
      </c>
      <c r="F20" s="18" t="s">
        <v>10</v>
      </c>
      <c r="G20" s="18" t="s">
        <v>11</v>
      </c>
      <c r="H20" s="35" t="s">
        <v>16</v>
      </c>
      <c r="L20" s="83"/>
    </row>
    <row r="21" spans="1:12" ht="15" customHeight="1" x14ac:dyDescent="0.25">
      <c r="A21" s="95" t="s">
        <v>20</v>
      </c>
      <c r="B21" s="20"/>
      <c r="C21" s="20"/>
      <c r="D21" s="20"/>
      <c r="E21" s="20"/>
      <c r="F21" s="20"/>
      <c r="G21" s="21"/>
      <c r="H21" s="26">
        <f>SUM(B21:G21)</f>
        <v>0</v>
      </c>
    </row>
    <row r="22" spans="1:12" ht="15" customHeight="1" x14ac:dyDescent="0.25">
      <c r="A22" s="96" t="s">
        <v>21</v>
      </c>
      <c r="B22" s="11"/>
      <c r="C22" s="11"/>
      <c r="D22" s="11"/>
      <c r="E22" s="11"/>
      <c r="F22" s="11"/>
      <c r="G22" s="22"/>
      <c r="H22" s="84">
        <f t="shared" ref="H22:H25" si="1">SUM(B22:G22)</f>
        <v>0</v>
      </c>
      <c r="K22" s="85"/>
    </row>
    <row r="23" spans="1:12" ht="15" customHeight="1" x14ac:dyDescent="0.25">
      <c r="A23" s="95" t="s">
        <v>22</v>
      </c>
      <c r="B23" s="20"/>
      <c r="C23" s="20"/>
      <c r="D23" s="20"/>
      <c r="E23" s="20"/>
      <c r="F23" s="20"/>
      <c r="G23" s="21"/>
      <c r="H23" s="27">
        <f t="shared" si="1"/>
        <v>0</v>
      </c>
      <c r="K23" s="83"/>
      <c r="L23" s="83"/>
    </row>
    <row r="24" spans="1:12" ht="15" customHeight="1" thickBot="1" x14ac:dyDescent="0.3">
      <c r="A24" s="96" t="s">
        <v>23</v>
      </c>
      <c r="B24" s="11">
        <v>1000</v>
      </c>
      <c r="C24" s="11">
        <v>1000</v>
      </c>
      <c r="D24" s="11">
        <v>1000</v>
      </c>
      <c r="E24" s="11">
        <v>1000</v>
      </c>
      <c r="F24" s="11">
        <v>1000</v>
      </c>
      <c r="G24" s="22">
        <v>1000</v>
      </c>
      <c r="H24" s="84">
        <f t="shared" si="1"/>
        <v>6000</v>
      </c>
    </row>
    <row r="25" spans="1:12" ht="15.75" thickBot="1" x14ac:dyDescent="0.3">
      <c r="A25" s="98" t="s">
        <v>32</v>
      </c>
      <c r="B25" s="23">
        <f t="shared" ref="B25:G25" si="2">SUM(B21:B24)</f>
        <v>1000</v>
      </c>
      <c r="C25" s="23">
        <f t="shared" si="2"/>
        <v>1000</v>
      </c>
      <c r="D25" s="23">
        <f t="shared" si="2"/>
        <v>1000</v>
      </c>
      <c r="E25" s="23">
        <f t="shared" si="2"/>
        <v>1000</v>
      </c>
      <c r="F25" s="23">
        <f t="shared" si="2"/>
        <v>1000</v>
      </c>
      <c r="G25" s="24">
        <f t="shared" si="2"/>
        <v>1000</v>
      </c>
      <c r="H25" s="28">
        <f t="shared" si="1"/>
        <v>6000</v>
      </c>
    </row>
    <row r="26" spans="1:12" ht="15.75" x14ac:dyDescent="0.25">
      <c r="A26" s="38" t="s">
        <v>33</v>
      </c>
      <c r="B26" s="23">
        <f t="shared" ref="B26:H26" si="3">B15+B25</f>
        <v>5050</v>
      </c>
      <c r="C26" s="23">
        <f t="shared" si="3"/>
        <v>5650</v>
      </c>
      <c r="D26" s="23">
        <f t="shared" si="3"/>
        <v>5650</v>
      </c>
      <c r="E26" s="23">
        <f t="shared" si="3"/>
        <v>5650</v>
      </c>
      <c r="F26" s="23">
        <f t="shared" si="3"/>
        <v>2000</v>
      </c>
      <c r="G26" s="23">
        <f t="shared" si="3"/>
        <v>2000</v>
      </c>
      <c r="H26" s="23">
        <f t="shared" si="3"/>
        <v>26000</v>
      </c>
    </row>
    <row r="27" spans="1:12" hidden="1" x14ac:dyDescent="0.25">
      <c r="A27" s="114" t="s">
        <v>57</v>
      </c>
      <c r="B27" s="114"/>
      <c r="C27" s="114"/>
      <c r="D27" s="114"/>
      <c r="E27" s="114"/>
      <c r="F27" s="114"/>
      <c r="G27" s="114"/>
      <c r="H27" s="114"/>
    </row>
    <row r="28" spans="1:12" hidden="1" x14ac:dyDescent="0.25">
      <c r="A28" s="114"/>
      <c r="B28" s="114"/>
      <c r="C28" s="114"/>
      <c r="D28" s="114"/>
      <c r="E28" s="114"/>
      <c r="F28" s="114"/>
      <c r="G28" s="114"/>
      <c r="H28" s="114"/>
    </row>
    <row r="29" spans="1:12" hidden="1" x14ac:dyDescent="0.25">
      <c r="A29" s="114" t="s">
        <v>19</v>
      </c>
      <c r="B29" s="114"/>
      <c r="C29" s="114"/>
      <c r="D29" s="114"/>
      <c r="E29" s="114"/>
      <c r="F29" s="114"/>
      <c r="G29" s="114"/>
      <c r="H29" s="114"/>
    </row>
    <row r="30" spans="1:12" hidden="1" x14ac:dyDescent="0.25">
      <c r="A30" s="114"/>
      <c r="B30" s="114"/>
      <c r="C30" s="114"/>
      <c r="D30" s="114"/>
      <c r="E30" s="114"/>
      <c r="F30" s="114"/>
      <c r="G30" s="114"/>
      <c r="H30" s="114"/>
    </row>
    <row r="31" spans="1:12" ht="19.5" hidden="1" thickBot="1" x14ac:dyDescent="0.35">
      <c r="A31" s="4" t="s">
        <v>17</v>
      </c>
      <c r="B31" s="9" t="s">
        <v>0</v>
      </c>
      <c r="C31" s="9" t="s">
        <v>1</v>
      </c>
      <c r="D31" s="9" t="s">
        <v>2</v>
      </c>
      <c r="E31" s="9" t="s">
        <v>3</v>
      </c>
      <c r="F31" s="9" t="s">
        <v>4</v>
      </c>
      <c r="G31" s="9" t="s">
        <v>5</v>
      </c>
      <c r="H31" s="10" t="s">
        <v>16</v>
      </c>
    </row>
    <row r="32" spans="1:12" hidden="1" x14ac:dyDescent="0.25">
      <c r="A32" s="1"/>
      <c r="B32" s="11">
        <f>SUM(B25:B31)</f>
        <v>6050</v>
      </c>
      <c r="C32" s="11"/>
      <c r="D32" s="11"/>
      <c r="E32" s="11"/>
      <c r="F32" s="11"/>
      <c r="G32" s="11"/>
      <c r="H32" s="12">
        <f>SUM(Tabela13416[[#This Row],[JANEIRO]:[JUNHO]])</f>
        <v>6050</v>
      </c>
    </row>
    <row r="33" spans="1:8" hidden="1" x14ac:dyDescent="0.25">
      <c r="A33" s="1"/>
      <c r="B33" s="11">
        <f>SUM(B26:B32)</f>
        <v>11100</v>
      </c>
      <c r="C33" s="11"/>
      <c r="D33" s="11"/>
      <c r="E33" s="11"/>
      <c r="F33" s="11"/>
      <c r="G33" s="11"/>
      <c r="H33" s="13">
        <f>SUM(Tabela13416[[#This Row],[JANEIRO]:[JUNHO]])</f>
        <v>11100</v>
      </c>
    </row>
    <row r="34" spans="1:8" hidden="1" x14ac:dyDescent="0.25">
      <c r="A34" s="2"/>
      <c r="B34" s="11">
        <f>SUM(B27:B33)</f>
        <v>17150</v>
      </c>
      <c r="C34" s="11"/>
      <c r="D34" s="11"/>
      <c r="E34" s="11"/>
      <c r="F34" s="11"/>
      <c r="G34" s="11"/>
      <c r="H34" s="13">
        <f>SUM(Tabela13416[[#This Row],[JANEIRO]:[JUNHO]])</f>
        <v>17150</v>
      </c>
    </row>
    <row r="35" spans="1:8" hidden="1" x14ac:dyDescent="0.25">
      <c r="A35" s="3"/>
      <c r="B35" s="11">
        <f t="shared" ref="B35:B40" si="4">SUM(B27:B34)</f>
        <v>34300</v>
      </c>
      <c r="C35" s="11"/>
      <c r="D35" s="11"/>
      <c r="E35" s="11"/>
      <c r="F35" s="11"/>
      <c r="G35" s="11"/>
      <c r="H35" s="13">
        <f>SUM(Tabela13416[[#This Row],[JANEIRO]:[JUNHO]])</f>
        <v>34300</v>
      </c>
    </row>
    <row r="36" spans="1:8" hidden="1" x14ac:dyDescent="0.25">
      <c r="A36" s="2"/>
      <c r="B36" s="11">
        <f t="shared" si="4"/>
        <v>68600</v>
      </c>
      <c r="C36" s="11"/>
      <c r="D36" s="11"/>
      <c r="E36" s="11"/>
      <c r="F36" s="11"/>
      <c r="G36" s="11"/>
      <c r="H36" s="13">
        <f>SUM(Tabela13416[[#This Row],[JANEIRO]:[JUNHO]])</f>
        <v>68600</v>
      </c>
    </row>
    <row r="37" spans="1:8" hidden="1" x14ac:dyDescent="0.25">
      <c r="A37" s="2"/>
      <c r="B37" s="11">
        <f t="shared" si="4"/>
        <v>137200</v>
      </c>
      <c r="C37" s="11"/>
      <c r="D37" s="11"/>
      <c r="E37" s="11"/>
      <c r="F37" s="11"/>
      <c r="G37" s="11"/>
      <c r="H37" s="13">
        <f>SUM(Tabela13416[[#This Row],[JANEIRO]:[JUNHO]])</f>
        <v>137200</v>
      </c>
    </row>
    <row r="38" spans="1:8" hidden="1" x14ac:dyDescent="0.25">
      <c r="A38" s="2"/>
      <c r="B38" s="11">
        <f t="shared" si="4"/>
        <v>274400</v>
      </c>
      <c r="C38" s="11"/>
      <c r="D38" s="11"/>
      <c r="E38" s="11"/>
      <c r="F38" s="11"/>
      <c r="G38" s="11"/>
      <c r="H38" s="13">
        <f>SUM(Tabela13416[[#This Row],[JANEIRO]:[JUNHO]])</f>
        <v>274400</v>
      </c>
    </row>
    <row r="39" spans="1:8" ht="15.75" hidden="1" thickBot="1" x14ac:dyDescent="0.3">
      <c r="A39" s="6"/>
      <c r="B39" s="14">
        <f t="shared" si="4"/>
        <v>548800</v>
      </c>
      <c r="C39" s="14"/>
      <c r="D39" s="14"/>
      <c r="E39" s="14"/>
      <c r="F39" s="14"/>
      <c r="G39" s="14"/>
      <c r="H39" s="15">
        <f>SUM(Tabela13416[[#This Row],[JANEIRO]:[JUNHO]])</f>
        <v>548800</v>
      </c>
    </row>
    <row r="40" spans="1:8" s="42" customFormat="1" ht="16.5" hidden="1" thickBot="1" x14ac:dyDescent="0.3">
      <c r="A40" s="39" t="s">
        <v>31</v>
      </c>
      <c r="B40" s="40">
        <f t="shared" si="4"/>
        <v>1097600</v>
      </c>
      <c r="C40" s="40">
        <f t="shared" ref="C40" si="5">SUM(C32:C39)</f>
        <v>0</v>
      </c>
      <c r="D40" s="40">
        <f t="shared" ref="D40" si="6">SUM(D32:D39)</f>
        <v>0</v>
      </c>
      <c r="E40" s="40">
        <f t="shared" ref="E40" si="7">SUM(E32:E39)</f>
        <v>0</v>
      </c>
      <c r="F40" s="40">
        <f t="shared" ref="F40" si="8">SUM(F32:F39)</f>
        <v>0</v>
      </c>
      <c r="G40" s="40">
        <f t="shared" ref="G40" si="9">SUM(G32:G39)</f>
        <v>0</v>
      </c>
      <c r="H40" s="41">
        <f>SUM(Tabela13416[[#This Row],[JANEIRO]:[JUNHO]])</f>
        <v>1097600</v>
      </c>
    </row>
    <row r="41" spans="1:8" hidden="1" x14ac:dyDescent="0.25"/>
    <row r="42" spans="1:8" hidden="1" x14ac:dyDescent="0.25"/>
    <row r="43" spans="1:8" hidden="1" x14ac:dyDescent="0.25">
      <c r="A43" s="114" t="s">
        <v>58</v>
      </c>
      <c r="B43" s="114"/>
      <c r="C43" s="114"/>
      <c r="D43" s="114"/>
      <c r="E43" s="114"/>
      <c r="F43" s="114"/>
      <c r="G43" s="114"/>
      <c r="H43" s="114"/>
    </row>
    <row r="44" spans="1:8" hidden="1" x14ac:dyDescent="0.25">
      <c r="A44" s="114"/>
      <c r="B44" s="114"/>
      <c r="C44" s="114"/>
      <c r="D44" s="114"/>
      <c r="E44" s="114"/>
      <c r="F44" s="114"/>
      <c r="G44" s="114"/>
      <c r="H44" s="114"/>
    </row>
    <row r="45" spans="1:8" hidden="1" x14ac:dyDescent="0.25">
      <c r="A45" s="114" t="s">
        <v>19</v>
      </c>
      <c r="B45" s="114"/>
      <c r="C45" s="114"/>
      <c r="D45" s="114"/>
      <c r="E45" s="114"/>
      <c r="F45" s="114"/>
      <c r="G45" s="114"/>
      <c r="H45" s="114"/>
    </row>
    <row r="46" spans="1:8" hidden="1" x14ac:dyDescent="0.25">
      <c r="A46" s="114"/>
      <c r="B46" s="114"/>
      <c r="C46" s="114"/>
      <c r="D46" s="114"/>
      <c r="E46" s="114"/>
      <c r="F46" s="114"/>
      <c r="G46" s="114"/>
      <c r="H46" s="114"/>
    </row>
    <row r="47" spans="1:8" ht="19.5" hidden="1" thickBot="1" x14ac:dyDescent="0.35">
      <c r="A47" s="30" t="s">
        <v>17</v>
      </c>
      <c r="B47" s="18" t="s">
        <v>6</v>
      </c>
      <c r="C47" s="18" t="s">
        <v>7</v>
      </c>
      <c r="D47" s="18" t="s">
        <v>8</v>
      </c>
      <c r="E47" s="18" t="s">
        <v>9</v>
      </c>
      <c r="F47" s="18" t="s">
        <v>10</v>
      </c>
      <c r="G47" s="18" t="s">
        <v>11</v>
      </c>
      <c r="H47" s="19" t="s">
        <v>16</v>
      </c>
    </row>
    <row r="48" spans="1:8" hidden="1" x14ac:dyDescent="0.25">
      <c r="A48" s="1"/>
      <c r="B48" s="11"/>
      <c r="C48" s="11"/>
      <c r="D48" s="11"/>
      <c r="E48" s="11"/>
      <c r="F48" s="11"/>
      <c r="G48" s="11"/>
      <c r="H48" s="12">
        <f>SUM(Tabela134517[[#This Row],[JULHO]:[DEZEMBRO]])</f>
        <v>0</v>
      </c>
    </row>
    <row r="49" spans="1:9" hidden="1" x14ac:dyDescent="0.25">
      <c r="A49" s="1"/>
      <c r="B49" s="11"/>
      <c r="C49" s="11"/>
      <c r="D49" s="11"/>
      <c r="E49" s="11"/>
      <c r="F49" s="11"/>
      <c r="G49" s="11"/>
      <c r="H49" s="13">
        <f>SUM(Tabela134517[[#This Row],[JULHO]:[DEZEMBRO]])</f>
        <v>0</v>
      </c>
    </row>
    <row r="50" spans="1:9" hidden="1" x14ac:dyDescent="0.25">
      <c r="A50" s="2"/>
      <c r="B50" s="11"/>
      <c r="C50" s="11"/>
      <c r="D50" s="11"/>
      <c r="E50" s="11"/>
      <c r="F50" s="11"/>
      <c r="G50" s="11"/>
      <c r="H50" s="13">
        <f>SUM(Tabela134517[[#This Row],[JULHO]:[DEZEMBRO]])</f>
        <v>0</v>
      </c>
    </row>
    <row r="51" spans="1:9" hidden="1" x14ac:dyDescent="0.25">
      <c r="A51" s="3"/>
      <c r="B51" s="11"/>
      <c r="C51" s="11"/>
      <c r="D51" s="11"/>
      <c r="E51" s="11"/>
      <c r="F51" s="11"/>
      <c r="G51" s="11"/>
      <c r="H51" s="13">
        <f>SUM(Tabela134517[[#This Row],[JULHO]:[DEZEMBRO]])</f>
        <v>0</v>
      </c>
    </row>
    <row r="52" spans="1:9" hidden="1" x14ac:dyDescent="0.25">
      <c r="A52" s="2"/>
      <c r="B52" s="11"/>
      <c r="C52" s="11"/>
      <c r="D52" s="11"/>
      <c r="E52" s="11"/>
      <c r="F52" s="11"/>
      <c r="G52" s="11"/>
      <c r="H52" s="13">
        <f>SUM(Tabela134517[[#This Row],[JULHO]:[DEZEMBRO]])</f>
        <v>0</v>
      </c>
    </row>
    <row r="53" spans="1:9" hidden="1" x14ac:dyDescent="0.25">
      <c r="A53" s="2"/>
      <c r="B53" s="11"/>
      <c r="C53" s="11"/>
      <c r="D53" s="11"/>
      <c r="E53" s="11"/>
      <c r="F53" s="11"/>
      <c r="G53" s="11"/>
      <c r="H53" s="13">
        <f>SUM(Tabela134517[[#This Row],[JULHO]:[DEZEMBRO]])</f>
        <v>0</v>
      </c>
    </row>
    <row r="54" spans="1:9" hidden="1" x14ac:dyDescent="0.25">
      <c r="A54" s="2"/>
      <c r="B54" s="11"/>
      <c r="C54" s="11"/>
      <c r="D54" s="11"/>
      <c r="E54" s="11"/>
      <c r="F54" s="11"/>
      <c r="G54" s="11"/>
      <c r="H54" s="13">
        <f>SUM(Tabela134517[[#This Row],[JULHO]:[DEZEMBRO]])</f>
        <v>0</v>
      </c>
    </row>
    <row r="55" spans="1:9" ht="15.75" hidden="1" thickBot="1" x14ac:dyDescent="0.3">
      <c r="A55" s="6"/>
      <c r="B55" s="14"/>
      <c r="C55" s="14"/>
      <c r="D55" s="14"/>
      <c r="E55" s="14"/>
      <c r="F55" s="14"/>
      <c r="G55" s="14"/>
      <c r="H55" s="15">
        <f>SUM(Tabela134517[[#This Row],[JULHO]:[DEZEMBRO]])</f>
        <v>0</v>
      </c>
    </row>
    <row r="56" spans="1:9" ht="16.5" hidden="1" thickBot="1" x14ac:dyDescent="0.3">
      <c r="A56" s="38" t="s">
        <v>32</v>
      </c>
      <c r="B56" s="23">
        <f>SUM(B48:B55)</f>
        <v>0</v>
      </c>
      <c r="C56" s="23">
        <f t="shared" ref="C56" si="10">SUM(C48:C55)</f>
        <v>0</v>
      </c>
      <c r="D56" s="23">
        <f t="shared" ref="D56" si="11">SUM(D48:D55)</f>
        <v>0</v>
      </c>
      <c r="E56" s="23">
        <f t="shared" ref="E56" si="12">SUM(E48:E55)</f>
        <v>0</v>
      </c>
      <c r="F56" s="23">
        <f t="shared" ref="F56" si="13">SUM(F48:F55)</f>
        <v>0</v>
      </c>
      <c r="G56" s="24">
        <f t="shared" ref="G56" si="14">SUM(G48:G55)</f>
        <v>0</v>
      </c>
      <c r="H56" s="28">
        <f t="shared" ref="H56" si="15">SUM(B56:G56)</f>
        <v>0</v>
      </c>
    </row>
    <row r="57" spans="1:9" ht="15.75" hidden="1" x14ac:dyDescent="0.25">
      <c r="A57" s="49" t="s">
        <v>33</v>
      </c>
      <c r="B57" s="54">
        <f>B40+B56</f>
        <v>1097600</v>
      </c>
      <c r="C57" s="54">
        <f t="shared" ref="C57:H57" si="16">C40+C56</f>
        <v>0</v>
      </c>
      <c r="D57" s="54">
        <f t="shared" si="16"/>
        <v>0</v>
      </c>
      <c r="E57" s="54">
        <f t="shared" si="16"/>
        <v>0</v>
      </c>
      <c r="F57" s="54">
        <f t="shared" si="16"/>
        <v>0</v>
      </c>
      <c r="G57" s="54">
        <f t="shared" si="16"/>
        <v>0</v>
      </c>
      <c r="H57" s="54">
        <f t="shared" si="16"/>
        <v>1097600</v>
      </c>
    </row>
    <row r="58" spans="1:9" ht="15.75" hidden="1" x14ac:dyDescent="0.25">
      <c r="A58" s="43"/>
      <c r="B58" s="44"/>
      <c r="C58" s="44"/>
      <c r="D58" s="44"/>
      <c r="E58" s="44"/>
      <c r="F58" s="44"/>
      <c r="G58" s="44"/>
      <c r="H58" s="44"/>
    </row>
    <row r="59" spans="1:9" ht="38.25" hidden="1" customHeight="1" x14ac:dyDescent="0.25">
      <c r="A59" s="116" t="s">
        <v>45</v>
      </c>
      <c r="B59" s="116"/>
      <c r="C59" s="116"/>
      <c r="D59" s="116"/>
      <c r="E59" s="116"/>
      <c r="F59" s="116"/>
      <c r="G59" s="116"/>
      <c r="H59" s="116"/>
      <c r="I59" s="116"/>
    </row>
    <row r="60" spans="1:9" hidden="1" x14ac:dyDescent="0.25">
      <c r="A60" s="53" t="s">
        <v>40</v>
      </c>
      <c r="B60" s="44"/>
      <c r="C60" s="44"/>
      <c r="D60" s="44"/>
      <c r="E60" s="44"/>
      <c r="F60" s="44"/>
      <c r="G60" s="44"/>
      <c r="H60" s="44"/>
    </row>
    <row r="61" spans="1:9" ht="15.75" hidden="1" x14ac:dyDescent="0.25">
      <c r="A61" s="43"/>
      <c r="B61" s="44"/>
      <c r="C61" s="44"/>
      <c r="D61" s="44"/>
      <c r="E61" s="44"/>
      <c r="F61" s="44"/>
      <c r="G61" s="44"/>
      <c r="H61" s="44"/>
    </row>
    <row r="62" spans="1:9" ht="22.5" hidden="1" customHeight="1" x14ac:dyDescent="0.25">
      <c r="A62" s="114" t="s">
        <v>57</v>
      </c>
      <c r="B62" s="114"/>
      <c r="C62" s="114"/>
      <c r="D62" s="114"/>
      <c r="E62" s="114"/>
      <c r="F62" s="114"/>
      <c r="G62" s="114"/>
      <c r="H62" s="114"/>
    </row>
    <row r="63" spans="1:9" hidden="1" x14ac:dyDescent="0.25">
      <c r="A63" s="114"/>
      <c r="B63" s="114"/>
      <c r="C63" s="114"/>
      <c r="D63" s="114"/>
      <c r="E63" s="114"/>
      <c r="F63" s="114"/>
      <c r="G63" s="114"/>
      <c r="H63" s="114"/>
    </row>
    <row r="64" spans="1:9" hidden="1" x14ac:dyDescent="0.25">
      <c r="A64" s="114" t="s">
        <v>24</v>
      </c>
      <c r="B64" s="114"/>
      <c r="C64" s="114"/>
      <c r="D64" s="114"/>
      <c r="E64" s="114"/>
      <c r="F64" s="114"/>
      <c r="G64" s="114"/>
      <c r="H64" s="114"/>
    </row>
    <row r="65" spans="1:8" hidden="1" x14ac:dyDescent="0.25">
      <c r="A65" s="114"/>
      <c r="B65" s="114"/>
      <c r="C65" s="114"/>
      <c r="D65" s="114"/>
      <c r="E65" s="114"/>
      <c r="F65" s="114"/>
      <c r="G65" s="114"/>
      <c r="H65" s="114"/>
    </row>
    <row r="66" spans="1:8" ht="19.5" hidden="1" thickBot="1" x14ac:dyDescent="0.35">
      <c r="A66" s="34" t="s">
        <v>17</v>
      </c>
      <c r="B66" s="9" t="s">
        <v>0</v>
      </c>
      <c r="C66" s="9" t="s">
        <v>1</v>
      </c>
      <c r="D66" s="9" t="s">
        <v>2</v>
      </c>
      <c r="E66" s="9" t="s">
        <v>3</v>
      </c>
      <c r="F66" s="9" t="s">
        <v>4</v>
      </c>
      <c r="G66" s="9" t="s">
        <v>5</v>
      </c>
      <c r="H66" s="10" t="s">
        <v>16</v>
      </c>
    </row>
    <row r="67" spans="1:8" hidden="1" x14ac:dyDescent="0.25">
      <c r="A67" s="37" t="s">
        <v>25</v>
      </c>
      <c r="B67" s="33"/>
      <c r="C67" s="11"/>
      <c r="D67" s="11"/>
      <c r="E67" s="11"/>
      <c r="F67" s="11"/>
      <c r="G67" s="11"/>
      <c r="H67" s="12">
        <f>SUM(Tabela134[[#This Row],[JANEIRO]:[JUNHO]])</f>
        <v>0</v>
      </c>
    </row>
    <row r="68" spans="1:8" hidden="1" x14ac:dyDescent="0.25">
      <c r="A68" s="37" t="s">
        <v>26</v>
      </c>
      <c r="B68" s="33"/>
      <c r="C68" s="11"/>
      <c r="D68" s="11"/>
      <c r="E68" s="11"/>
      <c r="F68" s="11"/>
      <c r="G68" s="11"/>
      <c r="H68" s="13">
        <f>SUM(Tabela134[[#This Row],[JANEIRO]:[JUNHO]])</f>
        <v>0</v>
      </c>
    </row>
    <row r="69" spans="1:8" hidden="1" x14ac:dyDescent="0.25">
      <c r="A69" s="37" t="s">
        <v>27</v>
      </c>
      <c r="B69" s="33"/>
      <c r="C69" s="11"/>
      <c r="D69" s="11"/>
      <c r="E69" s="11"/>
      <c r="F69" s="11"/>
      <c r="G69" s="11"/>
      <c r="H69" s="13">
        <f>SUM(Tabela134[[#This Row],[JANEIRO]:[JUNHO]])</f>
        <v>0</v>
      </c>
    </row>
    <row r="70" spans="1:8" hidden="1" x14ac:dyDescent="0.25">
      <c r="A70" s="37" t="s">
        <v>28</v>
      </c>
      <c r="B70" s="33"/>
      <c r="C70" s="11"/>
      <c r="D70" s="11"/>
      <c r="E70" s="11"/>
      <c r="F70" s="11"/>
      <c r="G70" s="11"/>
      <c r="H70" s="13">
        <f>SUM(Tabela134[[#This Row],[JANEIRO]:[JUNHO]])</f>
        <v>0</v>
      </c>
    </row>
    <row r="71" spans="1:8" hidden="1" x14ac:dyDescent="0.25">
      <c r="A71" s="37" t="s">
        <v>29</v>
      </c>
      <c r="B71" s="33"/>
      <c r="C71" s="11"/>
      <c r="D71" s="11"/>
      <c r="E71" s="11"/>
      <c r="F71" s="11"/>
      <c r="G71" s="11"/>
      <c r="H71" s="13">
        <f>SUM(Tabela134[[#This Row],[JANEIRO]:[JUNHO]])</f>
        <v>0</v>
      </c>
    </row>
    <row r="72" spans="1:8" hidden="1" x14ac:dyDescent="0.25">
      <c r="A72" s="37" t="s">
        <v>30</v>
      </c>
      <c r="B72" s="33"/>
      <c r="C72" s="11"/>
      <c r="D72" s="11"/>
      <c r="E72" s="11"/>
      <c r="F72" s="11"/>
      <c r="G72" s="11"/>
      <c r="H72" s="13">
        <f>SUM(Tabela134[[#This Row],[JANEIRO]:[JUNHO]])</f>
        <v>0</v>
      </c>
    </row>
    <row r="73" spans="1:8" hidden="1" x14ac:dyDescent="0.25">
      <c r="A73" s="36"/>
      <c r="B73" s="11"/>
      <c r="C73" s="11"/>
      <c r="D73" s="11"/>
      <c r="E73" s="11"/>
      <c r="F73" s="11"/>
      <c r="G73" s="11"/>
      <c r="H73" s="13">
        <f>SUM(Tabela134[[#This Row],[JANEIRO]:[JUNHO]])</f>
        <v>0</v>
      </c>
    </row>
    <row r="74" spans="1:8" ht="15.75" hidden="1" thickBot="1" x14ac:dyDescent="0.3">
      <c r="A74" s="6"/>
      <c r="B74" s="14"/>
      <c r="C74" s="14"/>
      <c r="D74" s="14"/>
      <c r="E74" s="14"/>
      <c r="F74" s="14"/>
      <c r="G74" s="14"/>
      <c r="H74" s="15">
        <f>SUM(Tabela134[[#This Row],[JANEIRO]:[JUNHO]])</f>
        <v>0</v>
      </c>
    </row>
    <row r="75" spans="1:8" ht="16.5" hidden="1" thickBot="1" x14ac:dyDescent="0.3">
      <c r="A75" s="39" t="s">
        <v>31</v>
      </c>
      <c r="B75" s="16">
        <f>SUM(B67:B74)</f>
        <v>0</v>
      </c>
      <c r="C75" s="16">
        <f t="shared" ref="C75" si="17">SUM(C67:C74)</f>
        <v>0</v>
      </c>
      <c r="D75" s="16">
        <f t="shared" ref="D75" si="18">SUM(D67:D74)</f>
        <v>0</v>
      </c>
      <c r="E75" s="16">
        <f t="shared" ref="E75" si="19">SUM(E67:E74)</f>
        <v>0</v>
      </c>
      <c r="F75" s="16">
        <f t="shared" ref="F75" si="20">SUM(F67:F74)</f>
        <v>0</v>
      </c>
      <c r="G75" s="16">
        <f t="shared" ref="G75" si="21">SUM(G67:G74)</f>
        <v>0</v>
      </c>
      <c r="H75" s="17">
        <f>SUM(Tabela134[[#This Row],[JANEIRO]:[JUNHO]])</f>
        <v>0</v>
      </c>
    </row>
    <row r="76" spans="1:8" hidden="1" x14ac:dyDescent="0.25"/>
    <row r="77" spans="1:8" hidden="1" x14ac:dyDescent="0.25"/>
    <row r="78" spans="1:8" hidden="1" x14ac:dyDescent="0.25">
      <c r="A78" s="114" t="s">
        <v>58</v>
      </c>
      <c r="B78" s="114"/>
      <c r="C78" s="114"/>
      <c r="D78" s="114"/>
      <c r="E78" s="114"/>
      <c r="F78" s="114"/>
      <c r="G78" s="114"/>
      <c r="H78" s="114"/>
    </row>
    <row r="79" spans="1:8" hidden="1" x14ac:dyDescent="0.25">
      <c r="A79" s="114"/>
      <c r="B79" s="114"/>
      <c r="C79" s="114"/>
      <c r="D79" s="114"/>
      <c r="E79" s="114"/>
      <c r="F79" s="114"/>
      <c r="G79" s="114"/>
      <c r="H79" s="114"/>
    </row>
    <row r="80" spans="1:8" hidden="1" x14ac:dyDescent="0.25">
      <c r="A80" s="114" t="s">
        <v>24</v>
      </c>
      <c r="B80" s="114"/>
      <c r="C80" s="114"/>
      <c r="D80" s="114"/>
      <c r="E80" s="114"/>
      <c r="F80" s="114"/>
      <c r="G80" s="114"/>
      <c r="H80" s="114"/>
    </row>
    <row r="81" spans="1:8" hidden="1" x14ac:dyDescent="0.25">
      <c r="A81" s="114"/>
      <c r="B81" s="114"/>
      <c r="C81" s="114"/>
      <c r="D81" s="114"/>
      <c r="E81" s="114"/>
      <c r="F81" s="114"/>
      <c r="G81" s="114"/>
      <c r="H81" s="114"/>
    </row>
    <row r="82" spans="1:8" ht="19.5" hidden="1" thickBot="1" x14ac:dyDescent="0.35">
      <c r="A82" s="30" t="s">
        <v>17</v>
      </c>
      <c r="B82" s="18" t="s">
        <v>6</v>
      </c>
      <c r="C82" s="18" t="s">
        <v>7</v>
      </c>
      <c r="D82" s="18" t="s">
        <v>8</v>
      </c>
      <c r="E82" s="18" t="s">
        <v>9</v>
      </c>
      <c r="F82" s="18" t="s">
        <v>10</v>
      </c>
      <c r="G82" s="18" t="s">
        <v>11</v>
      </c>
      <c r="H82" s="19" t="s">
        <v>16</v>
      </c>
    </row>
    <row r="83" spans="1:8" hidden="1" x14ac:dyDescent="0.25">
      <c r="A83" s="37" t="s">
        <v>25</v>
      </c>
      <c r="B83" s="11"/>
      <c r="C83" s="11"/>
      <c r="D83" s="11"/>
      <c r="E83" s="11"/>
      <c r="F83" s="11"/>
      <c r="G83" s="11"/>
      <c r="H83" s="12">
        <f>SUM(Tabela1345[[#This Row],[JULHO]:[DEZEMBRO]])</f>
        <v>0</v>
      </c>
    </row>
    <row r="84" spans="1:8" hidden="1" x14ac:dyDescent="0.25">
      <c r="A84" s="37" t="s">
        <v>26</v>
      </c>
      <c r="B84" s="11"/>
      <c r="C84" s="11"/>
      <c r="D84" s="11"/>
      <c r="E84" s="11"/>
      <c r="F84" s="11"/>
      <c r="G84" s="11"/>
      <c r="H84" s="13">
        <f>SUM(Tabela1345[[#This Row],[JULHO]:[DEZEMBRO]])</f>
        <v>0</v>
      </c>
    </row>
    <row r="85" spans="1:8" hidden="1" x14ac:dyDescent="0.25">
      <c r="A85" s="37" t="s">
        <v>27</v>
      </c>
      <c r="B85" s="11"/>
      <c r="C85" s="11"/>
      <c r="D85" s="11"/>
      <c r="E85" s="11"/>
      <c r="F85" s="11"/>
      <c r="G85" s="11"/>
      <c r="H85" s="13">
        <f>SUM(Tabela1345[[#This Row],[JULHO]:[DEZEMBRO]])</f>
        <v>0</v>
      </c>
    </row>
    <row r="86" spans="1:8" hidden="1" x14ac:dyDescent="0.25">
      <c r="A86" s="37" t="s">
        <v>28</v>
      </c>
      <c r="B86" s="11"/>
      <c r="C86" s="11"/>
      <c r="D86" s="11"/>
      <c r="E86" s="11"/>
      <c r="F86" s="11"/>
      <c r="G86" s="11"/>
      <c r="H86" s="13">
        <f>SUM(Tabela1345[[#This Row],[JULHO]:[DEZEMBRO]])</f>
        <v>0</v>
      </c>
    </row>
    <row r="87" spans="1:8" hidden="1" x14ac:dyDescent="0.25">
      <c r="A87" s="37" t="s">
        <v>29</v>
      </c>
      <c r="B87" s="11"/>
      <c r="C87" s="11"/>
      <c r="D87" s="11"/>
      <c r="E87" s="11"/>
      <c r="F87" s="11"/>
      <c r="G87" s="11"/>
      <c r="H87" s="13">
        <f>SUM(Tabela1345[[#This Row],[JULHO]:[DEZEMBRO]])</f>
        <v>0</v>
      </c>
    </row>
    <row r="88" spans="1:8" hidden="1" x14ac:dyDescent="0.25">
      <c r="A88" s="37" t="s">
        <v>30</v>
      </c>
      <c r="B88" s="11"/>
      <c r="C88" s="11"/>
      <c r="D88" s="11"/>
      <c r="E88" s="11"/>
      <c r="F88" s="11"/>
      <c r="G88" s="11"/>
      <c r="H88" s="13">
        <f>SUM(Tabela1345[[#This Row],[JULHO]:[DEZEMBRO]])</f>
        <v>0</v>
      </c>
    </row>
    <row r="89" spans="1:8" hidden="1" x14ac:dyDescent="0.25">
      <c r="A89" s="2"/>
      <c r="B89" s="11"/>
      <c r="C89" s="11"/>
      <c r="D89" s="11"/>
      <c r="E89" s="11"/>
      <c r="F89" s="11"/>
      <c r="G89" s="11"/>
      <c r="H89" s="13">
        <f>SUM(Tabela1345[[#This Row],[JULHO]:[DEZEMBRO]])</f>
        <v>0</v>
      </c>
    </row>
    <row r="90" spans="1:8" ht="15.75" hidden="1" thickBot="1" x14ac:dyDescent="0.3">
      <c r="A90" s="6"/>
      <c r="B90" s="14"/>
      <c r="C90" s="14"/>
      <c r="D90" s="14"/>
      <c r="E90" s="14"/>
      <c r="F90" s="14"/>
      <c r="G90" s="14"/>
      <c r="H90" s="15">
        <f>SUM(Tabela1345[[#This Row],[JULHO]:[DEZEMBRO]])</f>
        <v>0</v>
      </c>
    </row>
    <row r="91" spans="1:8" ht="16.5" hidden="1" thickBot="1" x14ac:dyDescent="0.3">
      <c r="A91" s="38" t="s">
        <v>32</v>
      </c>
      <c r="B91" s="45">
        <f>SUM(B83:B90)</f>
        <v>0</v>
      </c>
      <c r="C91" s="45">
        <f t="shared" ref="C91" si="22">SUM(C83:C90)</f>
        <v>0</v>
      </c>
      <c r="D91" s="45">
        <f t="shared" ref="D91" si="23">SUM(D83:D90)</f>
        <v>0</v>
      </c>
      <c r="E91" s="45">
        <f t="shared" ref="E91" si="24">SUM(E83:E90)</f>
        <v>0</v>
      </c>
      <c r="F91" s="45">
        <f t="shared" ref="F91" si="25">SUM(F83:F90)</f>
        <v>0</v>
      </c>
      <c r="G91" s="45">
        <f t="shared" ref="G91" si="26">SUM(G83:G90)</f>
        <v>0</v>
      </c>
      <c r="H91" s="46">
        <f>SUM(Tabela1345[[#This Row],[JULHO]:[DEZEMBRO]])</f>
        <v>0</v>
      </c>
    </row>
    <row r="92" spans="1:8" ht="15.75" hidden="1" x14ac:dyDescent="0.25">
      <c r="A92" s="38" t="s">
        <v>33</v>
      </c>
      <c r="B92" s="23">
        <f>B75+B91</f>
        <v>0</v>
      </c>
      <c r="C92" s="23">
        <f>C75+C91</f>
        <v>0</v>
      </c>
      <c r="D92" s="23">
        <f t="shared" ref="D92" si="27">D75+D91</f>
        <v>0</v>
      </c>
      <c r="E92" s="23">
        <f t="shared" ref="E92" si="28">E75+E91</f>
        <v>0</v>
      </c>
      <c r="F92" s="23">
        <f t="shared" ref="F92" si="29">F75+F91</f>
        <v>0</v>
      </c>
      <c r="G92" s="23">
        <f t="shared" ref="G92" si="30">G75+G91</f>
        <v>0</v>
      </c>
      <c r="H92" s="23">
        <f>SUM(Tabela1345[[#This Row],[JULHO]:[DEZEMBRO]])</f>
        <v>0</v>
      </c>
    </row>
    <row r="93" spans="1:8" ht="15.75" hidden="1" x14ac:dyDescent="0.25">
      <c r="A93" s="43"/>
      <c r="B93" s="32"/>
      <c r="C93" s="32"/>
      <c r="D93" s="32"/>
      <c r="E93" s="32"/>
      <c r="F93" s="32"/>
      <c r="G93" s="32"/>
      <c r="H93" s="32"/>
    </row>
    <row r="94" spans="1:8" ht="15.75" hidden="1" x14ac:dyDescent="0.25">
      <c r="A94" s="43"/>
      <c r="B94" s="32"/>
      <c r="C94" s="32"/>
      <c r="D94" s="32"/>
      <c r="E94" s="32"/>
      <c r="F94" s="32"/>
      <c r="G94" s="32"/>
      <c r="H94" s="32"/>
    </row>
    <row r="95" spans="1:8" ht="43.5" customHeight="1" x14ac:dyDescent="0.25">
      <c r="A95" s="43"/>
      <c r="B95" s="32"/>
      <c r="C95" s="32"/>
      <c r="D95" s="32"/>
      <c r="E95" s="32"/>
      <c r="F95" s="32"/>
      <c r="G95" s="32"/>
      <c r="H95" s="32"/>
    </row>
    <row r="96" spans="1:8" ht="16.5" customHeight="1" x14ac:dyDescent="0.25">
      <c r="A96" s="114" t="s">
        <v>71</v>
      </c>
      <c r="B96" s="114"/>
      <c r="C96" s="114"/>
      <c r="D96" s="114"/>
      <c r="E96" s="114"/>
      <c r="F96" s="114"/>
      <c r="G96" s="114"/>
      <c r="H96" s="114"/>
    </row>
    <row r="97" spans="1:8" x14ac:dyDescent="0.25">
      <c r="A97" s="114" t="s">
        <v>24</v>
      </c>
      <c r="B97" s="114"/>
      <c r="C97" s="114"/>
      <c r="D97" s="114"/>
      <c r="E97" s="114"/>
      <c r="F97" s="114"/>
      <c r="G97" s="114"/>
      <c r="H97" s="114"/>
    </row>
    <row r="98" spans="1:8" x14ac:dyDescent="0.25">
      <c r="A98" s="114"/>
      <c r="B98" s="114"/>
      <c r="C98" s="114"/>
      <c r="D98" s="114"/>
      <c r="E98" s="114"/>
      <c r="F98" s="114"/>
      <c r="G98" s="114"/>
      <c r="H98" s="114"/>
    </row>
    <row r="99" spans="1:8" ht="19.5" thickBot="1" x14ac:dyDescent="0.35">
      <c r="A99" s="110" t="s">
        <v>17</v>
      </c>
      <c r="B99" s="9" t="s">
        <v>0</v>
      </c>
      <c r="C99" s="9" t="s">
        <v>1</v>
      </c>
      <c r="D99" s="9" t="s">
        <v>2</v>
      </c>
      <c r="E99" s="9" t="s">
        <v>3</v>
      </c>
      <c r="F99" s="9" t="s">
        <v>4</v>
      </c>
      <c r="G99" s="9" t="s">
        <v>5</v>
      </c>
      <c r="H99" s="10" t="s">
        <v>16</v>
      </c>
    </row>
    <row r="100" spans="1:8" x14ac:dyDescent="0.25">
      <c r="A100" s="37" t="s">
        <v>25</v>
      </c>
      <c r="B100" s="33"/>
      <c r="C100" s="11"/>
      <c r="D100" s="11"/>
      <c r="E100" s="11"/>
      <c r="F100" s="11"/>
      <c r="G100" s="11"/>
      <c r="H100" s="12">
        <f>SUM(Tabela1342[[#This Row],[JANEIRO]:[JUNHO]])</f>
        <v>0</v>
      </c>
    </row>
    <row r="101" spans="1:8" x14ac:dyDescent="0.25">
      <c r="A101" s="37" t="s">
        <v>26</v>
      </c>
      <c r="B101" s="33"/>
      <c r="C101" s="11"/>
      <c r="D101" s="11"/>
      <c r="E101" s="11"/>
      <c r="F101" s="11"/>
      <c r="G101" s="11"/>
      <c r="H101" s="13">
        <f>SUM(Tabela1342[[#This Row],[JANEIRO]:[JUNHO]])</f>
        <v>0</v>
      </c>
    </row>
    <row r="102" spans="1:8" x14ac:dyDescent="0.25">
      <c r="A102" s="37" t="s">
        <v>27</v>
      </c>
      <c r="B102" s="33"/>
      <c r="C102" s="11"/>
      <c r="D102" s="11"/>
      <c r="E102" s="11"/>
      <c r="F102" s="11"/>
      <c r="G102" s="11"/>
      <c r="H102" s="13">
        <f>SUM(Tabela1342[[#This Row],[JANEIRO]:[JUNHO]])</f>
        <v>0</v>
      </c>
    </row>
    <row r="103" spans="1:8" ht="24.75" thickBot="1" x14ac:dyDescent="0.3">
      <c r="A103" s="37" t="s">
        <v>28</v>
      </c>
      <c r="B103" s="87">
        <v>1200</v>
      </c>
      <c r="C103" s="11">
        <v>1400</v>
      </c>
      <c r="D103" s="11">
        <v>1400</v>
      </c>
      <c r="E103" s="11">
        <v>1400</v>
      </c>
      <c r="F103" s="11">
        <v>0</v>
      </c>
      <c r="G103" s="11">
        <v>0</v>
      </c>
      <c r="H103" s="13">
        <f>SUM(Tabela1342[[#This Row],[JANEIRO]:[JUNHO]])</f>
        <v>5400</v>
      </c>
    </row>
    <row r="104" spans="1:8" ht="15.75" thickBot="1" x14ac:dyDescent="0.3">
      <c r="A104" s="97" t="s">
        <v>31</v>
      </c>
      <c r="B104" s="16">
        <f t="shared" ref="B104:H104" si="31">SUM(B100:B103)</f>
        <v>1200</v>
      </c>
      <c r="C104" s="16">
        <f t="shared" si="31"/>
        <v>1400</v>
      </c>
      <c r="D104" s="16">
        <f t="shared" si="31"/>
        <v>1400</v>
      </c>
      <c r="E104" s="16">
        <f t="shared" si="31"/>
        <v>1400</v>
      </c>
      <c r="F104" s="16">
        <f t="shared" si="31"/>
        <v>0</v>
      </c>
      <c r="G104" s="16">
        <f t="shared" si="31"/>
        <v>0</v>
      </c>
      <c r="H104" s="17">
        <f t="shared" si="31"/>
        <v>5400</v>
      </c>
    </row>
    <row r="105" spans="1:8" ht="9" customHeight="1" x14ac:dyDescent="0.25"/>
    <row r="106" spans="1:8" x14ac:dyDescent="0.25">
      <c r="A106" s="114" t="s">
        <v>72</v>
      </c>
      <c r="B106" s="114"/>
      <c r="C106" s="114"/>
      <c r="D106" s="114"/>
      <c r="E106" s="114"/>
      <c r="F106" s="114"/>
      <c r="G106" s="114"/>
      <c r="H106" s="114"/>
    </row>
    <row r="107" spans="1:8" x14ac:dyDescent="0.25">
      <c r="A107" s="114"/>
      <c r="B107" s="114"/>
      <c r="C107" s="114"/>
      <c r="D107" s="114"/>
      <c r="E107" s="114"/>
      <c r="F107" s="114"/>
      <c r="G107" s="114"/>
      <c r="H107" s="114"/>
    </row>
    <row r="108" spans="1:8" x14ac:dyDescent="0.25">
      <c r="A108" s="114" t="s">
        <v>24</v>
      </c>
      <c r="B108" s="114"/>
      <c r="C108" s="114"/>
      <c r="D108" s="114"/>
      <c r="E108" s="114"/>
      <c r="F108" s="114"/>
      <c r="G108" s="114"/>
      <c r="H108" s="114"/>
    </row>
    <row r="109" spans="1:8" x14ac:dyDescent="0.25">
      <c r="A109" s="114"/>
      <c r="B109" s="114"/>
      <c r="C109" s="114"/>
      <c r="D109" s="114"/>
      <c r="E109" s="114"/>
      <c r="F109" s="114"/>
      <c r="G109" s="114"/>
      <c r="H109" s="114"/>
    </row>
    <row r="110" spans="1:8" ht="19.5" thickBot="1" x14ac:dyDescent="0.35">
      <c r="A110" s="108" t="s">
        <v>17</v>
      </c>
      <c r="B110" s="18" t="s">
        <v>6</v>
      </c>
      <c r="C110" s="18" t="s">
        <v>7</v>
      </c>
      <c r="D110" s="18" t="s">
        <v>8</v>
      </c>
      <c r="E110" s="18" t="s">
        <v>9</v>
      </c>
      <c r="F110" s="18" t="s">
        <v>10</v>
      </c>
      <c r="G110" s="18" t="s">
        <v>11</v>
      </c>
      <c r="H110" s="19" t="s">
        <v>16</v>
      </c>
    </row>
    <row r="111" spans="1:8" x14ac:dyDescent="0.25">
      <c r="A111" s="37" t="s">
        <v>25</v>
      </c>
      <c r="B111" s="11"/>
      <c r="C111" s="11"/>
      <c r="D111" s="11"/>
      <c r="E111" s="11"/>
      <c r="F111" s="11"/>
      <c r="G111" s="11"/>
      <c r="H111" s="12">
        <f>SUM(Tabela134521[[#This Row],[JULHO]:[DEZEMBRO]])</f>
        <v>0</v>
      </c>
    </row>
    <row r="112" spans="1:8" x14ac:dyDescent="0.25">
      <c r="A112" s="37" t="s">
        <v>26</v>
      </c>
      <c r="B112" s="11"/>
      <c r="C112" s="11"/>
      <c r="D112" s="11"/>
      <c r="E112" s="11"/>
      <c r="F112" s="11"/>
      <c r="G112" s="11"/>
      <c r="H112" s="13">
        <f>SUM(Tabela134521[[#This Row],[JULHO]:[DEZEMBRO]])</f>
        <v>0</v>
      </c>
    </row>
    <row r="113" spans="1:9" x14ac:dyDescent="0.25">
      <c r="A113" s="37" t="s">
        <v>27</v>
      </c>
      <c r="B113" s="11"/>
      <c r="C113" s="11"/>
      <c r="D113" s="11"/>
      <c r="E113" s="11"/>
      <c r="F113" s="11"/>
      <c r="G113" s="11"/>
      <c r="H113" s="13">
        <f>SUM(Tabela134521[[#This Row],[JULHO]:[DEZEMBRO]])</f>
        <v>0</v>
      </c>
    </row>
    <row r="114" spans="1:9" ht="24.75" thickBot="1" x14ac:dyDescent="0.3">
      <c r="A114" s="37" t="s">
        <v>28</v>
      </c>
      <c r="B114" s="11">
        <v>0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3">
        <f>SUM(Tabela134521[[#This Row],[JULHO]:[DEZEMBRO]])</f>
        <v>0</v>
      </c>
    </row>
    <row r="115" spans="1:9" ht="15.75" thickBot="1" x14ac:dyDescent="0.3">
      <c r="A115" s="98" t="s">
        <v>32</v>
      </c>
      <c r="B115" s="45">
        <f t="shared" ref="B115:G115" si="32">SUM(B111:B114)</f>
        <v>0</v>
      </c>
      <c r="C115" s="45">
        <f t="shared" si="32"/>
        <v>0</v>
      </c>
      <c r="D115" s="45">
        <f t="shared" si="32"/>
        <v>0</v>
      </c>
      <c r="E115" s="45">
        <f t="shared" si="32"/>
        <v>0</v>
      </c>
      <c r="F115" s="45">
        <f t="shared" si="32"/>
        <v>0</v>
      </c>
      <c r="G115" s="45">
        <f t="shared" si="32"/>
        <v>0</v>
      </c>
      <c r="H115" s="46">
        <f>SUM(Tabela134521[[#This Row],[JULHO]:[DEZEMBRO]])</f>
        <v>0</v>
      </c>
    </row>
    <row r="116" spans="1:9" ht="15.75" x14ac:dyDescent="0.25">
      <c r="A116" s="38" t="s">
        <v>33</v>
      </c>
      <c r="B116" s="23">
        <f t="shared" ref="B116:G116" si="33">B104+B115</f>
        <v>1200</v>
      </c>
      <c r="C116" s="23">
        <f t="shared" si="33"/>
        <v>1400</v>
      </c>
      <c r="D116" s="23">
        <f t="shared" si="33"/>
        <v>1400</v>
      </c>
      <c r="E116" s="23">
        <f t="shared" si="33"/>
        <v>1400</v>
      </c>
      <c r="F116" s="23">
        <f t="shared" si="33"/>
        <v>0</v>
      </c>
      <c r="G116" s="23">
        <f t="shared" si="33"/>
        <v>0</v>
      </c>
      <c r="H116" s="23">
        <f>SUM(Tabela134521[[#This Row],[JULHO]:[DEZEMBRO]])</f>
        <v>5400</v>
      </c>
    </row>
    <row r="117" spans="1:9" ht="9.75" customHeight="1" x14ac:dyDescent="0.25">
      <c r="A117" s="43"/>
      <c r="B117" s="32"/>
      <c r="C117" s="32"/>
      <c r="D117" s="32"/>
      <c r="E117" s="32"/>
      <c r="F117" s="32"/>
      <c r="G117" s="32"/>
      <c r="H117" s="32"/>
    </row>
    <row r="118" spans="1:9" x14ac:dyDescent="0.25">
      <c r="A118" s="114" t="s">
        <v>71</v>
      </c>
      <c r="B118" s="114"/>
      <c r="C118" s="114"/>
      <c r="D118" s="114"/>
      <c r="E118" s="114"/>
      <c r="F118" s="114"/>
      <c r="G118" s="114"/>
      <c r="H118" s="114"/>
      <c r="I118" s="114"/>
    </row>
    <row r="119" spans="1:9" ht="8.25" customHeight="1" x14ac:dyDescent="0.25">
      <c r="A119" s="114"/>
      <c r="B119" s="114"/>
      <c r="C119" s="114"/>
      <c r="D119" s="114"/>
      <c r="E119" s="114"/>
      <c r="F119" s="114"/>
      <c r="G119" s="114"/>
      <c r="H119" s="114"/>
      <c r="I119" s="114"/>
    </row>
    <row r="120" spans="1:9" x14ac:dyDescent="0.25">
      <c r="A120" s="114" t="s">
        <v>12</v>
      </c>
      <c r="B120" s="114"/>
      <c r="C120" s="114"/>
      <c r="D120" s="114"/>
      <c r="E120" s="114"/>
      <c r="F120" s="114"/>
      <c r="G120" s="114"/>
      <c r="H120" s="114"/>
      <c r="I120" s="114"/>
    </row>
    <row r="121" spans="1:9" ht="8.25" customHeight="1" x14ac:dyDescent="0.25">
      <c r="A121" s="114"/>
      <c r="B121" s="114"/>
      <c r="C121" s="114"/>
      <c r="D121" s="114"/>
      <c r="E121" s="114"/>
      <c r="F121" s="114"/>
      <c r="G121" s="114"/>
      <c r="H121" s="114"/>
      <c r="I121" s="114"/>
    </row>
    <row r="122" spans="1:9" ht="19.5" thickBot="1" x14ac:dyDescent="0.35">
      <c r="A122" s="109" t="s">
        <v>35</v>
      </c>
      <c r="B122" s="9" t="s">
        <v>34</v>
      </c>
      <c r="C122" s="9" t="s">
        <v>0</v>
      </c>
      <c r="D122" s="9" t="s">
        <v>1</v>
      </c>
      <c r="E122" s="9" t="s">
        <v>2</v>
      </c>
      <c r="F122" s="9" t="s">
        <v>3</v>
      </c>
      <c r="G122" s="9" t="s">
        <v>4</v>
      </c>
      <c r="H122" s="9" t="s">
        <v>5</v>
      </c>
      <c r="I122" s="10" t="s">
        <v>16</v>
      </c>
    </row>
    <row r="123" spans="1:9" x14ac:dyDescent="0.25">
      <c r="A123" s="99" t="s">
        <v>60</v>
      </c>
      <c r="B123" s="82" t="s">
        <v>74</v>
      </c>
      <c r="C123" s="11">
        <v>0</v>
      </c>
      <c r="D123" s="11">
        <v>1631.24</v>
      </c>
      <c r="E123" s="11">
        <v>1631.24</v>
      </c>
      <c r="F123" s="11">
        <v>1631.24</v>
      </c>
      <c r="G123" s="11">
        <v>1631.24</v>
      </c>
      <c r="H123" s="11">
        <v>1631.24</v>
      </c>
      <c r="I123" s="12">
        <f>SUM(Tabela1348[[#This Row],[JANEIRO]:[JUNHO]])</f>
        <v>8156.2</v>
      </c>
    </row>
    <row r="124" spans="1:9" x14ac:dyDescent="0.25">
      <c r="A124" s="99" t="s">
        <v>61</v>
      </c>
      <c r="B124" s="79" t="s">
        <v>75</v>
      </c>
      <c r="C124" s="11">
        <v>2528.42</v>
      </c>
      <c r="D124" s="11">
        <v>2528.42</v>
      </c>
      <c r="E124" s="11">
        <v>2528.42</v>
      </c>
      <c r="F124" s="11">
        <v>2528.42</v>
      </c>
      <c r="G124" s="11">
        <v>2528.42</v>
      </c>
      <c r="H124" s="11">
        <v>2528.42</v>
      </c>
      <c r="I124" s="13">
        <f>SUM(Tabela1348[[#This Row],[JANEIRO]:[JUNHO]])</f>
        <v>15170.52</v>
      </c>
    </row>
    <row r="125" spans="1:9" x14ac:dyDescent="0.25">
      <c r="A125" s="100" t="s">
        <v>78</v>
      </c>
      <c r="B125" s="80" t="s">
        <v>75</v>
      </c>
      <c r="C125" s="11">
        <v>0</v>
      </c>
      <c r="D125" s="11">
        <v>2588.64</v>
      </c>
      <c r="E125" s="11">
        <v>2588.64</v>
      </c>
      <c r="F125" s="11">
        <v>2588.64</v>
      </c>
      <c r="G125" s="11">
        <v>2588.64</v>
      </c>
      <c r="H125" s="11">
        <v>2588.64</v>
      </c>
      <c r="I125" s="13">
        <f>SUM(Tabela1348[[#This Row],[JANEIRO]:[JUNHO]])</f>
        <v>12943.199999999999</v>
      </c>
    </row>
    <row r="126" spans="1:9" x14ac:dyDescent="0.25">
      <c r="A126" s="101" t="s">
        <v>62</v>
      </c>
      <c r="B126" s="81" t="s">
        <v>63</v>
      </c>
      <c r="C126" s="11">
        <v>0</v>
      </c>
      <c r="D126" s="11">
        <v>3345.85</v>
      </c>
      <c r="E126" s="11">
        <v>3345.85</v>
      </c>
      <c r="F126" s="11">
        <v>3345.85</v>
      </c>
      <c r="G126" s="11">
        <v>3345.85</v>
      </c>
      <c r="H126" s="11">
        <v>3345.85</v>
      </c>
      <c r="I126" s="13">
        <f>SUM(Tabela1348[[#This Row],[JANEIRO]:[JUNHO]])</f>
        <v>16729.25</v>
      </c>
    </row>
    <row r="127" spans="1:9" x14ac:dyDescent="0.25">
      <c r="A127" s="100" t="s">
        <v>64</v>
      </c>
      <c r="B127" s="80" t="s">
        <v>75</v>
      </c>
      <c r="C127" s="11">
        <v>0</v>
      </c>
      <c r="D127" s="11">
        <v>2549.58</v>
      </c>
      <c r="E127" s="11">
        <v>2549.58</v>
      </c>
      <c r="F127" s="11">
        <v>2549.58</v>
      </c>
      <c r="G127" s="11">
        <v>2549.58</v>
      </c>
      <c r="H127" s="11">
        <v>2549.58</v>
      </c>
      <c r="I127" s="13">
        <f>SUM(Tabela1348[[#This Row],[JANEIRO]:[JUNHO]])</f>
        <v>12747.9</v>
      </c>
    </row>
    <row r="128" spans="1:9" ht="15.75" thickBot="1" x14ac:dyDescent="0.3">
      <c r="A128" s="100" t="s">
        <v>76</v>
      </c>
      <c r="B128" s="80" t="s">
        <v>75</v>
      </c>
      <c r="C128" s="11">
        <v>2542.88</v>
      </c>
      <c r="D128" s="11">
        <v>2542.88</v>
      </c>
      <c r="E128" s="11">
        <v>2542.88</v>
      </c>
      <c r="F128" s="11">
        <v>2542.88</v>
      </c>
      <c r="G128" s="11">
        <v>2542.88</v>
      </c>
      <c r="H128" s="11">
        <v>2542.88</v>
      </c>
      <c r="I128" s="13">
        <f>SUM(Tabela1348[[#This Row],[JANEIRO]:[JUNHO]])</f>
        <v>15257.280000000002</v>
      </c>
    </row>
    <row r="129" spans="1:9" ht="16.5" thickBot="1" x14ac:dyDescent="0.3">
      <c r="A129" s="39" t="s">
        <v>31</v>
      </c>
      <c r="B129" s="48"/>
      <c r="C129" s="16">
        <f t="shared" ref="C129:H129" si="34">SUM(C123:C128)</f>
        <v>5071.3</v>
      </c>
      <c r="D129" s="16">
        <f t="shared" si="34"/>
        <v>15186.61</v>
      </c>
      <c r="E129" s="16">
        <f t="shared" si="34"/>
        <v>15186.61</v>
      </c>
      <c r="F129" s="16">
        <f t="shared" si="34"/>
        <v>15186.61</v>
      </c>
      <c r="G129" s="16">
        <f t="shared" si="34"/>
        <v>15186.61</v>
      </c>
      <c r="H129" s="16">
        <f t="shared" si="34"/>
        <v>15186.61</v>
      </c>
      <c r="I129" s="17">
        <f>SUM(Tabela1348[[#This Row],[JANEIRO]:[JUNHO]])</f>
        <v>81004.350000000006</v>
      </c>
    </row>
    <row r="130" spans="1:9" x14ac:dyDescent="0.25">
      <c r="A130" s="118" t="s">
        <v>72</v>
      </c>
      <c r="B130" s="118"/>
      <c r="C130" s="118"/>
      <c r="D130" s="118"/>
      <c r="E130" s="118"/>
      <c r="F130" s="118"/>
      <c r="G130" s="118"/>
      <c r="H130" s="118"/>
      <c r="I130" s="118"/>
    </row>
    <row r="131" spans="1:9" ht="6.75" customHeight="1" x14ac:dyDescent="0.25">
      <c r="A131" s="114"/>
      <c r="B131" s="114"/>
      <c r="C131" s="114"/>
      <c r="D131" s="114"/>
      <c r="E131" s="114"/>
      <c r="F131" s="114"/>
      <c r="G131" s="114"/>
      <c r="H131" s="114"/>
      <c r="I131" s="114"/>
    </row>
    <row r="132" spans="1:9" x14ac:dyDescent="0.25">
      <c r="A132" s="114" t="s">
        <v>12</v>
      </c>
      <c r="B132" s="114"/>
      <c r="C132" s="114"/>
      <c r="D132" s="114"/>
      <c r="E132" s="114"/>
      <c r="F132" s="114"/>
      <c r="G132" s="114"/>
      <c r="H132" s="114"/>
      <c r="I132" s="114"/>
    </row>
    <row r="133" spans="1:9" ht="10.5" customHeight="1" x14ac:dyDescent="0.25">
      <c r="A133" s="114"/>
      <c r="B133" s="114"/>
      <c r="C133" s="114"/>
      <c r="D133" s="114"/>
      <c r="E133" s="114"/>
      <c r="F133" s="114"/>
      <c r="G133" s="114"/>
      <c r="H133" s="114"/>
      <c r="I133" s="114"/>
    </row>
    <row r="134" spans="1:9" ht="18.75" x14ac:dyDescent="0.3">
      <c r="A134" s="109" t="s">
        <v>35</v>
      </c>
      <c r="B134" s="9" t="s">
        <v>34</v>
      </c>
      <c r="C134" s="18" t="s">
        <v>6</v>
      </c>
      <c r="D134" s="18" t="s">
        <v>7</v>
      </c>
      <c r="E134" s="18" t="s">
        <v>8</v>
      </c>
      <c r="F134" s="18" t="s">
        <v>9</v>
      </c>
      <c r="G134" s="18" t="s">
        <v>10</v>
      </c>
      <c r="H134" s="18" t="s">
        <v>11</v>
      </c>
      <c r="I134" s="19" t="s">
        <v>16</v>
      </c>
    </row>
    <row r="135" spans="1:9" x14ac:dyDescent="0.25">
      <c r="A135" s="99" t="s">
        <v>60</v>
      </c>
      <c r="B135" s="79" t="s">
        <v>74</v>
      </c>
      <c r="C135" s="11">
        <v>1631.24</v>
      </c>
      <c r="D135" s="11">
        <v>1631.24</v>
      </c>
      <c r="E135" s="11">
        <v>1631.24</v>
      </c>
      <c r="F135" s="11">
        <v>1631.24</v>
      </c>
      <c r="G135" s="11">
        <v>1631.24</v>
      </c>
      <c r="H135" s="11">
        <v>1631.24</v>
      </c>
      <c r="I135" s="13">
        <f>SUM(Tabela13459[[#This Row],[JULHO]:[DEZEMBRO]])</f>
        <v>9787.44</v>
      </c>
    </row>
    <row r="136" spans="1:9" x14ac:dyDescent="0.25">
      <c r="A136" s="99" t="s">
        <v>61</v>
      </c>
      <c r="B136" s="79" t="s">
        <v>75</v>
      </c>
      <c r="C136" s="11">
        <v>0</v>
      </c>
      <c r="D136" s="11">
        <v>2528.42</v>
      </c>
      <c r="E136" s="11">
        <v>2528.42</v>
      </c>
      <c r="F136" s="11">
        <v>2528.42</v>
      </c>
      <c r="G136" s="11">
        <v>2528.42</v>
      </c>
      <c r="H136" s="11">
        <v>2528.42</v>
      </c>
      <c r="I136" s="13">
        <f>SUM(Tabela13459[[#This Row],[JULHO]:[DEZEMBRO]])</f>
        <v>12642.1</v>
      </c>
    </row>
    <row r="137" spans="1:9" x14ac:dyDescent="0.25">
      <c r="A137" s="100" t="s">
        <v>78</v>
      </c>
      <c r="B137" s="80" t="s">
        <v>75</v>
      </c>
      <c r="C137" s="11">
        <v>2588.64</v>
      </c>
      <c r="D137" s="11">
        <v>2588.64</v>
      </c>
      <c r="E137" s="11">
        <v>2588.64</v>
      </c>
      <c r="F137" s="11">
        <v>2588.64</v>
      </c>
      <c r="G137" s="11">
        <v>2588.64</v>
      </c>
      <c r="H137" s="11">
        <v>2588.64</v>
      </c>
      <c r="I137" s="13">
        <f>SUM(Tabela13459[[#This Row],[JULHO]:[DEZEMBRO]])</f>
        <v>15531.839999999998</v>
      </c>
    </row>
    <row r="138" spans="1:9" x14ac:dyDescent="0.25">
      <c r="A138" s="101" t="s">
        <v>62</v>
      </c>
      <c r="B138" s="81" t="s">
        <v>63</v>
      </c>
      <c r="C138" s="11">
        <v>3345.85</v>
      </c>
      <c r="D138" s="11">
        <v>3345.85</v>
      </c>
      <c r="E138" s="11">
        <v>3345.85</v>
      </c>
      <c r="F138" s="11">
        <v>3345.85</v>
      </c>
      <c r="G138" s="11">
        <v>3345.85</v>
      </c>
      <c r="H138" s="11">
        <v>3345.85</v>
      </c>
      <c r="I138" s="13">
        <f>SUM(Tabela13459[[#This Row],[JULHO]:[DEZEMBRO]])</f>
        <v>20075.099999999999</v>
      </c>
    </row>
    <row r="139" spans="1:9" x14ac:dyDescent="0.25">
      <c r="A139" s="100" t="s">
        <v>64</v>
      </c>
      <c r="B139" s="80" t="s">
        <v>75</v>
      </c>
      <c r="C139" s="11">
        <v>2549.58</v>
      </c>
      <c r="D139" s="11">
        <v>2549.58</v>
      </c>
      <c r="E139" s="11">
        <v>2549.58</v>
      </c>
      <c r="F139" s="11">
        <v>2549.58</v>
      </c>
      <c r="G139" s="11">
        <v>2549.58</v>
      </c>
      <c r="H139" s="11">
        <v>2549.58</v>
      </c>
      <c r="I139" s="13">
        <f>SUM(Tabela13459[[#This Row],[JULHO]:[DEZEMBRO]])</f>
        <v>15297.48</v>
      </c>
    </row>
    <row r="140" spans="1:9" ht="15.75" thickBot="1" x14ac:dyDescent="0.3">
      <c r="A140" s="100" t="s">
        <v>76</v>
      </c>
      <c r="B140" s="80" t="s">
        <v>75</v>
      </c>
      <c r="C140" s="11">
        <v>0</v>
      </c>
      <c r="D140" s="11">
        <v>2542.88</v>
      </c>
      <c r="E140" s="11">
        <v>2542.88</v>
      </c>
      <c r="F140" s="11">
        <v>2542.88</v>
      </c>
      <c r="G140" s="11">
        <v>2542.88</v>
      </c>
      <c r="H140" s="11">
        <v>2542.88</v>
      </c>
      <c r="I140" s="13">
        <f>SUM(Tabela13459[[#This Row],[JULHO]:[DEZEMBRO]])</f>
        <v>12714.400000000001</v>
      </c>
    </row>
    <row r="141" spans="1:9" ht="16.5" thickBot="1" x14ac:dyDescent="0.3">
      <c r="A141" s="38" t="s">
        <v>32</v>
      </c>
      <c r="B141" s="49"/>
      <c r="C141" s="16">
        <f t="shared" ref="C141:H141" si="35">SUM(C135:C140)</f>
        <v>10115.31</v>
      </c>
      <c r="D141" s="16">
        <f t="shared" si="35"/>
        <v>15186.61</v>
      </c>
      <c r="E141" s="16">
        <f t="shared" si="35"/>
        <v>15186.61</v>
      </c>
      <c r="F141" s="16">
        <f t="shared" si="35"/>
        <v>15186.61</v>
      </c>
      <c r="G141" s="16">
        <f t="shared" si="35"/>
        <v>15186.61</v>
      </c>
      <c r="H141" s="16">
        <f t="shared" si="35"/>
        <v>15186.61</v>
      </c>
      <c r="I141" s="17">
        <f>SUM(Tabela13459[[#This Row],[JULHO]:[DEZEMBRO]])</f>
        <v>86048.36</v>
      </c>
    </row>
    <row r="142" spans="1:9" ht="15.75" x14ac:dyDescent="0.25">
      <c r="A142" s="38" t="s">
        <v>33</v>
      </c>
      <c r="B142" s="38"/>
      <c r="C142" s="23">
        <f t="shared" ref="C142:H142" si="36">C129+C141</f>
        <v>15186.61</v>
      </c>
      <c r="D142" s="23">
        <f t="shared" si="36"/>
        <v>30373.22</v>
      </c>
      <c r="E142" s="23">
        <f t="shared" si="36"/>
        <v>30373.22</v>
      </c>
      <c r="F142" s="23">
        <f t="shared" si="36"/>
        <v>30373.22</v>
      </c>
      <c r="G142" s="23">
        <f t="shared" si="36"/>
        <v>30373.22</v>
      </c>
      <c r="H142" s="23">
        <f t="shared" si="36"/>
        <v>30373.22</v>
      </c>
      <c r="I142" s="23">
        <f>SUM(Tabela13459[[#This Row],[JULHO]:[DEZEMBRO]])</f>
        <v>167052.71</v>
      </c>
    </row>
    <row r="143" spans="1:9" ht="0.75" customHeight="1" x14ac:dyDescent="0.35">
      <c r="A143" s="31"/>
      <c r="B143" s="32"/>
      <c r="C143" s="32"/>
      <c r="D143" s="32"/>
      <c r="E143" s="32"/>
      <c r="F143" s="32"/>
      <c r="G143" s="32"/>
      <c r="H143" s="32"/>
    </row>
    <row r="144" spans="1:9" x14ac:dyDescent="0.25">
      <c r="A144" s="114" t="s">
        <v>71</v>
      </c>
      <c r="B144" s="114"/>
      <c r="C144" s="114"/>
      <c r="D144" s="114"/>
      <c r="E144" s="114"/>
      <c r="F144" s="114"/>
      <c r="G144" s="114"/>
      <c r="H144" s="114"/>
    </row>
    <row r="145" spans="1:9" ht="6" customHeight="1" x14ac:dyDescent="0.25">
      <c r="A145" s="114"/>
      <c r="B145" s="114"/>
      <c r="C145" s="114"/>
      <c r="D145" s="114"/>
      <c r="E145" s="114"/>
      <c r="F145" s="114"/>
      <c r="G145" s="114"/>
      <c r="H145" s="114"/>
    </row>
    <row r="146" spans="1:9" x14ac:dyDescent="0.25">
      <c r="A146" s="114" t="s">
        <v>13</v>
      </c>
      <c r="B146" s="114"/>
      <c r="C146" s="114"/>
      <c r="D146" s="114"/>
      <c r="E146" s="114"/>
      <c r="F146" s="114"/>
      <c r="G146" s="114"/>
      <c r="H146" s="114"/>
    </row>
    <row r="147" spans="1:9" ht="8.25" customHeight="1" x14ac:dyDescent="0.25">
      <c r="A147" s="114"/>
      <c r="B147" s="114"/>
      <c r="C147" s="114"/>
      <c r="D147" s="114"/>
      <c r="E147" s="114"/>
      <c r="F147" s="114"/>
      <c r="G147" s="114"/>
      <c r="H147" s="114"/>
    </row>
    <row r="148" spans="1:9" ht="19.5" thickBot="1" x14ac:dyDescent="0.35">
      <c r="A148" s="30" t="s">
        <v>36</v>
      </c>
      <c r="B148" s="9" t="s">
        <v>34</v>
      </c>
      <c r="C148" s="9" t="s">
        <v>0</v>
      </c>
      <c r="D148" s="9" t="s">
        <v>1</v>
      </c>
      <c r="E148" s="9" t="s">
        <v>2</v>
      </c>
      <c r="F148" s="9" t="s">
        <v>3</v>
      </c>
      <c r="G148" s="9" t="s">
        <v>4</v>
      </c>
      <c r="H148" s="9" t="s">
        <v>5</v>
      </c>
      <c r="I148" s="10" t="s">
        <v>16</v>
      </c>
    </row>
    <row r="149" spans="1:9" x14ac:dyDescent="0.25">
      <c r="A149" s="99" t="s">
        <v>60</v>
      </c>
      <c r="B149" s="79" t="s">
        <v>74</v>
      </c>
      <c r="C149" s="11">
        <v>0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2">
        <f>SUM(Tabela1346[[#This Row],[JANEIRO]:[JUNHO]])</f>
        <v>0</v>
      </c>
    </row>
    <row r="150" spans="1:9" x14ac:dyDescent="0.25">
      <c r="A150" s="99" t="s">
        <v>61</v>
      </c>
      <c r="B150" s="79" t="s">
        <v>75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3">
        <f>SUM(Tabela1346[[#This Row],[JANEIRO]:[JUNHO]])</f>
        <v>0</v>
      </c>
    </row>
    <row r="151" spans="1:9" x14ac:dyDescent="0.25">
      <c r="A151" s="100" t="s">
        <v>78</v>
      </c>
      <c r="B151" s="80" t="s">
        <v>75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3">
        <f>SUM(Tabela1346[[#This Row],[JANEIRO]:[JUNHO]])</f>
        <v>0</v>
      </c>
    </row>
    <row r="152" spans="1:9" x14ac:dyDescent="0.25">
      <c r="A152" s="101" t="s">
        <v>62</v>
      </c>
      <c r="B152" s="81" t="s">
        <v>63</v>
      </c>
      <c r="C152" s="11">
        <v>0</v>
      </c>
      <c r="D152" s="11">
        <v>0</v>
      </c>
      <c r="E152" s="11">
        <v>0</v>
      </c>
      <c r="F152" s="11">
        <v>0</v>
      </c>
      <c r="G152" s="11">
        <v>0</v>
      </c>
      <c r="H152" s="11">
        <v>0</v>
      </c>
      <c r="I152" s="13">
        <f>SUM(Tabela1346[[#This Row],[JANEIRO]:[JUNHO]])</f>
        <v>0</v>
      </c>
    </row>
    <row r="153" spans="1:9" x14ac:dyDescent="0.25">
      <c r="A153" s="100" t="s">
        <v>64</v>
      </c>
      <c r="B153" s="80" t="s">
        <v>75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3">
        <f>SUM(Tabela1346[[#This Row],[JANEIRO]:[JUNHO]])</f>
        <v>0</v>
      </c>
    </row>
    <row r="154" spans="1:9" ht="15.75" thickBot="1" x14ac:dyDescent="0.3">
      <c r="A154" s="100" t="s">
        <v>76</v>
      </c>
      <c r="B154" s="80" t="s">
        <v>75</v>
      </c>
      <c r="C154" s="11">
        <v>0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3">
        <f>SUM(Tabela1346[[#This Row],[JANEIRO]:[JUNHO]])</f>
        <v>0</v>
      </c>
    </row>
    <row r="155" spans="1:9" ht="16.5" thickBot="1" x14ac:dyDescent="0.3">
      <c r="A155" s="39" t="s">
        <v>31</v>
      </c>
      <c r="B155" s="48"/>
      <c r="C155" s="16">
        <f t="shared" ref="C155:H155" si="37">SUM(C149:C154)</f>
        <v>0</v>
      </c>
      <c r="D155" s="16">
        <f t="shared" si="37"/>
        <v>0</v>
      </c>
      <c r="E155" s="16">
        <f t="shared" si="37"/>
        <v>0</v>
      </c>
      <c r="F155" s="16">
        <f t="shared" si="37"/>
        <v>0</v>
      </c>
      <c r="G155" s="16">
        <f t="shared" si="37"/>
        <v>0</v>
      </c>
      <c r="H155" s="16">
        <f t="shared" si="37"/>
        <v>0</v>
      </c>
      <c r="I155" s="17">
        <f>SUM(Tabela1346[[#This Row],[JANEIRO]:[JUNHO]])</f>
        <v>0</v>
      </c>
    </row>
    <row r="156" spans="1:9" ht="66.75" customHeight="1" x14ac:dyDescent="0.25">
      <c r="A156" s="43"/>
      <c r="B156" s="43"/>
      <c r="C156" s="32"/>
      <c r="D156" s="32"/>
      <c r="E156" s="32"/>
      <c r="F156" s="32"/>
      <c r="G156" s="32"/>
      <c r="H156" s="32"/>
      <c r="I156" s="32"/>
    </row>
    <row r="157" spans="1:9" x14ac:dyDescent="0.25">
      <c r="A157" s="114" t="s">
        <v>72</v>
      </c>
      <c r="B157" s="114"/>
      <c r="C157" s="114"/>
      <c r="D157" s="114"/>
      <c r="E157" s="114"/>
      <c r="F157" s="114"/>
      <c r="G157" s="114"/>
      <c r="H157" s="114"/>
    </row>
    <row r="158" spans="1:9" ht="21" customHeight="1" x14ac:dyDescent="0.25">
      <c r="A158" s="114"/>
      <c r="B158" s="114"/>
      <c r="C158" s="114"/>
      <c r="D158" s="114"/>
      <c r="E158" s="114"/>
      <c r="F158" s="114"/>
      <c r="G158" s="114"/>
      <c r="H158" s="114"/>
    </row>
    <row r="159" spans="1:9" x14ac:dyDescent="0.25">
      <c r="A159" s="114" t="s">
        <v>13</v>
      </c>
      <c r="B159" s="114"/>
      <c r="C159" s="114"/>
      <c r="D159" s="114"/>
      <c r="E159" s="114"/>
      <c r="F159" s="114"/>
      <c r="G159" s="114"/>
      <c r="H159" s="114"/>
    </row>
    <row r="160" spans="1:9" x14ac:dyDescent="0.25">
      <c r="A160" s="114"/>
      <c r="B160" s="114"/>
      <c r="C160" s="114"/>
      <c r="D160" s="114"/>
      <c r="E160" s="114"/>
      <c r="F160" s="114"/>
      <c r="G160" s="114"/>
      <c r="H160" s="114"/>
    </row>
    <row r="161" spans="1:9" ht="19.5" thickBot="1" x14ac:dyDescent="0.35">
      <c r="A161" s="30" t="s">
        <v>36</v>
      </c>
      <c r="B161" s="9" t="s">
        <v>34</v>
      </c>
      <c r="C161" s="18" t="s">
        <v>6</v>
      </c>
      <c r="D161" s="18" t="s">
        <v>7</v>
      </c>
      <c r="E161" s="18" t="s">
        <v>8</v>
      </c>
      <c r="F161" s="18" t="s">
        <v>9</v>
      </c>
      <c r="G161" s="18" t="s">
        <v>10</v>
      </c>
      <c r="H161" s="18" t="s">
        <v>11</v>
      </c>
      <c r="I161" s="19" t="s">
        <v>16</v>
      </c>
    </row>
    <row r="162" spans="1:9" x14ac:dyDescent="0.25">
      <c r="A162" s="99" t="s">
        <v>60</v>
      </c>
      <c r="B162" s="79" t="s">
        <v>74</v>
      </c>
      <c r="C162" s="11">
        <v>0</v>
      </c>
      <c r="D162" s="11">
        <v>0</v>
      </c>
      <c r="E162" s="11">
        <v>0</v>
      </c>
      <c r="F162" s="11">
        <v>0</v>
      </c>
      <c r="G162" s="11">
        <v>780.64</v>
      </c>
      <c r="H162" s="11">
        <v>618.28</v>
      </c>
      <c r="I162" s="12">
        <f>SUM(Tabela13457[[#This Row],[JULHO]:[DEZEMBRO]])</f>
        <v>1398.92</v>
      </c>
    </row>
    <row r="163" spans="1:9" x14ac:dyDescent="0.25">
      <c r="A163" s="99" t="s">
        <v>61</v>
      </c>
      <c r="B163" s="79" t="s">
        <v>75</v>
      </c>
      <c r="C163" s="11">
        <v>0</v>
      </c>
      <c r="D163" s="11">
        <v>0</v>
      </c>
      <c r="E163" s="11">
        <v>0</v>
      </c>
      <c r="F163" s="11">
        <v>0</v>
      </c>
      <c r="G163" s="11">
        <v>1300</v>
      </c>
      <c r="H163" s="11">
        <v>938.56</v>
      </c>
      <c r="I163" s="13">
        <f>SUM(Tabela13457[[#This Row],[JULHO]:[DEZEMBRO]])</f>
        <v>2238.56</v>
      </c>
    </row>
    <row r="164" spans="1:9" x14ac:dyDescent="0.25">
      <c r="A164" s="100" t="s">
        <v>78</v>
      </c>
      <c r="B164" s="80" t="s">
        <v>75</v>
      </c>
      <c r="C164" s="11">
        <v>0</v>
      </c>
      <c r="D164" s="11">
        <v>0</v>
      </c>
      <c r="E164" s="11">
        <v>0</v>
      </c>
      <c r="F164" s="11">
        <v>0</v>
      </c>
      <c r="G164" s="11">
        <v>1300</v>
      </c>
      <c r="H164" s="11">
        <v>673.25</v>
      </c>
      <c r="I164" s="13">
        <f>SUM(Tabela13457[[#This Row],[JULHO]:[DEZEMBRO]])</f>
        <v>1973.25</v>
      </c>
    </row>
    <row r="165" spans="1:9" x14ac:dyDescent="0.25">
      <c r="A165" s="101" t="s">
        <v>62</v>
      </c>
      <c r="B165" s="81" t="s">
        <v>63</v>
      </c>
      <c r="C165" s="11">
        <v>0</v>
      </c>
      <c r="D165" s="11">
        <v>0</v>
      </c>
      <c r="E165" s="11">
        <v>0</v>
      </c>
      <c r="F165" s="11">
        <v>0</v>
      </c>
      <c r="G165" s="11">
        <v>1750.98</v>
      </c>
      <c r="H165" s="11">
        <v>684.61</v>
      </c>
      <c r="I165" s="13">
        <f>SUM(Tabela13457[[#This Row],[JULHO]:[DEZEMBRO]])</f>
        <v>2435.59</v>
      </c>
    </row>
    <row r="166" spans="1:9" x14ac:dyDescent="0.25">
      <c r="A166" s="100" t="s">
        <v>64</v>
      </c>
      <c r="B166" s="80" t="s">
        <v>75</v>
      </c>
      <c r="C166" s="11">
        <v>0</v>
      </c>
      <c r="D166" s="11">
        <v>0</v>
      </c>
      <c r="E166" s="11">
        <v>0</v>
      </c>
      <c r="F166" s="11">
        <v>0</v>
      </c>
      <c r="G166" s="11">
        <v>1300</v>
      </c>
      <c r="H166" s="11">
        <v>0</v>
      </c>
      <c r="I166" s="13">
        <f>SUM(Tabela13457[[#This Row],[JULHO]:[DEZEMBRO]])</f>
        <v>1300</v>
      </c>
    </row>
    <row r="167" spans="1:9" ht="15.75" thickBot="1" x14ac:dyDescent="0.3">
      <c r="A167" s="100" t="s">
        <v>76</v>
      </c>
      <c r="B167" s="80" t="s">
        <v>75</v>
      </c>
      <c r="C167" s="11">
        <v>0</v>
      </c>
      <c r="D167" s="11">
        <v>0</v>
      </c>
      <c r="E167" s="11">
        <v>0</v>
      </c>
      <c r="F167" s="11">
        <v>0</v>
      </c>
      <c r="G167" s="11">
        <v>1300</v>
      </c>
      <c r="H167" s="11">
        <v>0</v>
      </c>
      <c r="I167" s="13">
        <f>SUM(Tabela13457[[#This Row],[JULHO]:[DEZEMBRO]])</f>
        <v>1300</v>
      </c>
    </row>
    <row r="168" spans="1:9" ht="16.5" thickBot="1" x14ac:dyDescent="0.3">
      <c r="A168" s="75" t="s">
        <v>32</v>
      </c>
      <c r="B168" s="67"/>
      <c r="C168" s="16">
        <f t="shared" ref="C168:H168" si="38">SUM(C162:C167)</f>
        <v>0</v>
      </c>
      <c r="D168" s="16">
        <f t="shared" si="38"/>
        <v>0</v>
      </c>
      <c r="E168" s="16">
        <f t="shared" si="38"/>
        <v>0</v>
      </c>
      <c r="F168" s="16">
        <f t="shared" si="38"/>
        <v>0</v>
      </c>
      <c r="G168" s="16">
        <f t="shared" si="38"/>
        <v>7731.62</v>
      </c>
      <c r="H168" s="16">
        <f t="shared" si="38"/>
        <v>2914.7000000000003</v>
      </c>
      <c r="I168" s="17">
        <f>SUM(Tabela13457[[#This Row],[JULHO]:[DEZEMBRO]])</f>
        <v>10646.32</v>
      </c>
    </row>
    <row r="169" spans="1:9" ht="15.75" x14ac:dyDescent="0.25">
      <c r="A169" s="50" t="s">
        <v>33</v>
      </c>
      <c r="B169" s="50"/>
      <c r="C169" s="74">
        <f t="shared" ref="C169:I169" si="39">C155+C168</f>
        <v>0</v>
      </c>
      <c r="D169" s="74">
        <f t="shared" si="39"/>
        <v>0</v>
      </c>
      <c r="E169" s="74">
        <f t="shared" si="39"/>
        <v>0</v>
      </c>
      <c r="F169" s="74">
        <f t="shared" si="39"/>
        <v>0</v>
      </c>
      <c r="G169" s="74">
        <f t="shared" si="39"/>
        <v>7731.62</v>
      </c>
      <c r="H169" s="74">
        <f t="shared" si="39"/>
        <v>2914.7000000000003</v>
      </c>
      <c r="I169" s="74">
        <f t="shared" si="39"/>
        <v>10646.32</v>
      </c>
    </row>
    <row r="170" spans="1:9" x14ac:dyDescent="0.25">
      <c r="A170" s="114" t="s">
        <v>71</v>
      </c>
      <c r="B170" s="114"/>
      <c r="C170" s="114"/>
      <c r="D170" s="114"/>
      <c r="E170" s="114"/>
      <c r="F170" s="114"/>
      <c r="G170" s="114"/>
      <c r="H170" s="114"/>
    </row>
    <row r="171" spans="1:9" x14ac:dyDescent="0.25">
      <c r="A171" s="114"/>
      <c r="B171" s="114"/>
      <c r="C171" s="114"/>
      <c r="D171" s="114"/>
      <c r="E171" s="114"/>
      <c r="F171" s="114"/>
      <c r="G171" s="114"/>
      <c r="H171" s="114"/>
    </row>
    <row r="172" spans="1:9" x14ac:dyDescent="0.25">
      <c r="A172" s="114" t="s">
        <v>65</v>
      </c>
      <c r="B172" s="114"/>
      <c r="C172" s="114"/>
      <c r="D172" s="114"/>
      <c r="E172" s="114"/>
      <c r="F172" s="114"/>
      <c r="G172" s="114"/>
      <c r="H172" s="114"/>
    </row>
    <row r="173" spans="1:9" x14ac:dyDescent="0.25">
      <c r="A173" s="114"/>
      <c r="B173" s="114"/>
      <c r="C173" s="114"/>
      <c r="D173" s="114"/>
      <c r="E173" s="114"/>
      <c r="F173" s="114"/>
      <c r="G173" s="114"/>
      <c r="H173" s="114"/>
    </row>
    <row r="174" spans="1:9" ht="19.5" thickBot="1" x14ac:dyDescent="0.35">
      <c r="A174" s="30" t="s">
        <v>36</v>
      </c>
      <c r="B174" s="9" t="s">
        <v>34</v>
      </c>
      <c r="C174" s="9" t="s">
        <v>0</v>
      </c>
      <c r="D174" s="9" t="s">
        <v>1</v>
      </c>
      <c r="E174" s="9" t="s">
        <v>2</v>
      </c>
      <c r="F174" s="9" t="s">
        <v>3</v>
      </c>
      <c r="G174" s="9" t="s">
        <v>4</v>
      </c>
      <c r="H174" s="9" t="s">
        <v>5</v>
      </c>
      <c r="I174" s="10" t="s">
        <v>16</v>
      </c>
    </row>
    <row r="175" spans="1:9" x14ac:dyDescent="0.25">
      <c r="A175" s="99" t="s">
        <v>60</v>
      </c>
      <c r="B175" s="79" t="s">
        <v>74</v>
      </c>
      <c r="C175" s="11">
        <v>0</v>
      </c>
      <c r="D175" s="11">
        <v>0</v>
      </c>
      <c r="E175" s="11">
        <v>0</v>
      </c>
      <c r="F175" s="11">
        <v>0</v>
      </c>
      <c r="G175" s="11">
        <v>0</v>
      </c>
      <c r="H175" s="11">
        <v>0</v>
      </c>
      <c r="I175" s="12">
        <f>SUM(Tabela13410[[#This Row],[JANEIRO]:[JUNHO]])</f>
        <v>0</v>
      </c>
    </row>
    <row r="176" spans="1:9" x14ac:dyDescent="0.25">
      <c r="A176" s="99" t="s">
        <v>61</v>
      </c>
      <c r="B176" s="79" t="s">
        <v>75</v>
      </c>
      <c r="C176" s="11">
        <v>0</v>
      </c>
      <c r="D176" s="11">
        <v>0</v>
      </c>
      <c r="E176" s="11">
        <v>0</v>
      </c>
      <c r="F176" s="11">
        <v>0</v>
      </c>
      <c r="G176" s="11">
        <v>0</v>
      </c>
      <c r="H176" s="11">
        <v>2528.42</v>
      </c>
      <c r="I176" s="13">
        <f>SUM(Tabela13410[[#This Row],[JANEIRO]:[JUNHO]])</f>
        <v>2528.42</v>
      </c>
    </row>
    <row r="177" spans="1:9" x14ac:dyDescent="0.25">
      <c r="A177" s="100" t="s">
        <v>78</v>
      </c>
      <c r="B177" s="80" t="s">
        <v>75</v>
      </c>
      <c r="C177" s="11">
        <v>0</v>
      </c>
      <c r="D177" s="11">
        <v>0</v>
      </c>
      <c r="E177" s="11">
        <v>0</v>
      </c>
      <c r="F177" s="11">
        <v>0</v>
      </c>
      <c r="G177" s="11">
        <v>0</v>
      </c>
      <c r="H177" s="11">
        <v>0</v>
      </c>
      <c r="I177" s="13">
        <f>SUM(Tabela13410[[#This Row],[JANEIRO]:[JUNHO]])</f>
        <v>0</v>
      </c>
    </row>
    <row r="178" spans="1:9" x14ac:dyDescent="0.25">
      <c r="A178" s="101" t="s">
        <v>62</v>
      </c>
      <c r="B178" s="81" t="s">
        <v>63</v>
      </c>
      <c r="C178" s="11">
        <v>0</v>
      </c>
      <c r="D178" s="11">
        <v>0</v>
      </c>
      <c r="E178" s="11">
        <v>0</v>
      </c>
      <c r="F178" s="11">
        <v>0</v>
      </c>
      <c r="G178" s="11">
        <v>0</v>
      </c>
      <c r="H178" s="11">
        <v>0</v>
      </c>
      <c r="I178" s="13">
        <f>SUM(Tabela13410[[#This Row],[JANEIRO]:[JUNHO]])</f>
        <v>0</v>
      </c>
    </row>
    <row r="179" spans="1:9" x14ac:dyDescent="0.25">
      <c r="A179" s="100" t="s">
        <v>64</v>
      </c>
      <c r="B179" s="80" t="s">
        <v>75</v>
      </c>
      <c r="C179" s="11">
        <v>0</v>
      </c>
      <c r="D179" s="11">
        <v>0</v>
      </c>
      <c r="E179" s="11">
        <v>0</v>
      </c>
      <c r="F179" s="11">
        <v>0</v>
      </c>
      <c r="G179" s="11">
        <v>0</v>
      </c>
      <c r="H179" s="11">
        <v>0</v>
      </c>
      <c r="I179" s="13">
        <f>SUM(Tabela13410[[#This Row],[JANEIRO]:[JUNHO]])</f>
        <v>0</v>
      </c>
    </row>
    <row r="180" spans="1:9" ht="15.75" thickBot="1" x14ac:dyDescent="0.3">
      <c r="A180" s="100" t="s">
        <v>76</v>
      </c>
      <c r="B180" s="80" t="s">
        <v>75</v>
      </c>
      <c r="C180" s="11">
        <v>0</v>
      </c>
      <c r="D180" s="11">
        <v>0</v>
      </c>
      <c r="E180" s="11">
        <v>0</v>
      </c>
      <c r="F180" s="11">
        <v>0</v>
      </c>
      <c r="G180" s="11">
        <v>0</v>
      </c>
      <c r="H180" s="11">
        <v>2528.42</v>
      </c>
      <c r="I180" s="13">
        <f>SUM(Tabela13410[[#This Row],[JANEIRO]:[JUNHO]])</f>
        <v>2528.42</v>
      </c>
    </row>
    <row r="181" spans="1:9" ht="16.5" thickBot="1" x14ac:dyDescent="0.3">
      <c r="A181" s="39" t="s">
        <v>31</v>
      </c>
      <c r="B181" s="48"/>
      <c r="C181" s="16">
        <f t="shared" ref="C181:H181" si="40">SUM(C175:C180)</f>
        <v>0</v>
      </c>
      <c r="D181" s="16">
        <f t="shared" si="40"/>
        <v>0</v>
      </c>
      <c r="E181" s="16">
        <f t="shared" si="40"/>
        <v>0</v>
      </c>
      <c r="F181" s="16">
        <f t="shared" si="40"/>
        <v>0</v>
      </c>
      <c r="G181" s="16">
        <f t="shared" si="40"/>
        <v>0</v>
      </c>
      <c r="H181" s="16">
        <f t="shared" si="40"/>
        <v>5056.84</v>
      </c>
      <c r="I181" s="17">
        <f>SUM(Tabela13410[[#This Row],[JANEIRO]:[JUNHO]])</f>
        <v>5056.84</v>
      </c>
    </row>
    <row r="182" spans="1:9" ht="0.75" customHeight="1" x14ac:dyDescent="0.25"/>
    <row r="183" spans="1:9" x14ac:dyDescent="0.25">
      <c r="A183" s="114" t="s">
        <v>72</v>
      </c>
      <c r="B183" s="114"/>
      <c r="C183" s="114"/>
      <c r="D183" s="114"/>
      <c r="E183" s="114"/>
      <c r="F183" s="114"/>
      <c r="G183" s="114"/>
      <c r="H183" s="114"/>
    </row>
    <row r="184" spans="1:9" x14ac:dyDescent="0.25">
      <c r="A184" s="114"/>
      <c r="B184" s="114"/>
      <c r="C184" s="114"/>
      <c r="D184" s="114"/>
      <c r="E184" s="114"/>
      <c r="F184" s="114"/>
      <c r="G184" s="114"/>
      <c r="H184" s="114"/>
    </row>
    <row r="185" spans="1:9" x14ac:dyDescent="0.25">
      <c r="A185" s="114" t="s">
        <v>65</v>
      </c>
      <c r="B185" s="114"/>
      <c r="C185" s="114"/>
      <c r="D185" s="114"/>
      <c r="E185" s="114"/>
      <c r="F185" s="114"/>
      <c r="G185" s="114"/>
      <c r="H185" s="114"/>
    </row>
    <row r="186" spans="1:9" x14ac:dyDescent="0.25">
      <c r="A186" s="114"/>
      <c r="B186" s="114"/>
      <c r="C186" s="114"/>
      <c r="D186" s="114"/>
      <c r="E186" s="114"/>
      <c r="F186" s="114"/>
      <c r="G186" s="114"/>
      <c r="H186" s="114"/>
    </row>
    <row r="187" spans="1:9" ht="19.5" thickBot="1" x14ac:dyDescent="0.35">
      <c r="A187" s="30" t="s">
        <v>36</v>
      </c>
      <c r="B187" s="9" t="s">
        <v>34</v>
      </c>
      <c r="C187" s="18" t="s">
        <v>6</v>
      </c>
      <c r="D187" s="18" t="s">
        <v>7</v>
      </c>
      <c r="E187" s="18" t="s">
        <v>8</v>
      </c>
      <c r="F187" s="18" t="s">
        <v>9</v>
      </c>
      <c r="G187" s="18" t="s">
        <v>10</v>
      </c>
      <c r="H187" s="18" t="s">
        <v>11</v>
      </c>
      <c r="I187" s="19" t="s">
        <v>16</v>
      </c>
    </row>
    <row r="188" spans="1:9" x14ac:dyDescent="0.25">
      <c r="A188" s="99" t="s">
        <v>60</v>
      </c>
      <c r="B188" s="79" t="s">
        <v>74</v>
      </c>
      <c r="C188" s="11">
        <v>0</v>
      </c>
      <c r="D188" s="11">
        <v>0</v>
      </c>
      <c r="E188" s="11">
        <v>0</v>
      </c>
      <c r="F188" s="11">
        <v>0</v>
      </c>
      <c r="G188" s="11">
        <v>0</v>
      </c>
      <c r="H188" s="11">
        <v>0</v>
      </c>
      <c r="I188" s="12">
        <f>SUM(Tabela134511[[#This Row],[JULHO]:[DEZEMBRO]])</f>
        <v>0</v>
      </c>
    </row>
    <row r="189" spans="1:9" x14ac:dyDescent="0.25">
      <c r="A189" s="99" t="s">
        <v>61</v>
      </c>
      <c r="B189" s="79" t="s">
        <v>75</v>
      </c>
      <c r="C189" s="11">
        <v>0</v>
      </c>
      <c r="D189" s="11">
        <v>0</v>
      </c>
      <c r="E189" s="11">
        <v>0</v>
      </c>
      <c r="F189" s="11">
        <v>0</v>
      </c>
      <c r="G189" s="11">
        <v>0</v>
      </c>
      <c r="H189" s="11">
        <v>0</v>
      </c>
      <c r="I189" s="13">
        <f>SUM(Tabela134511[[#This Row],[JULHO]:[DEZEMBRO]])</f>
        <v>0</v>
      </c>
    </row>
    <row r="190" spans="1:9" x14ac:dyDescent="0.25">
      <c r="A190" s="100" t="s">
        <v>78</v>
      </c>
      <c r="B190" s="80" t="s">
        <v>75</v>
      </c>
      <c r="C190" s="11">
        <v>0</v>
      </c>
      <c r="D190" s="11">
        <v>0</v>
      </c>
      <c r="E190" s="11">
        <v>0</v>
      </c>
      <c r="F190" s="11">
        <v>0</v>
      </c>
      <c r="G190" s="11">
        <v>0</v>
      </c>
      <c r="H190" s="11">
        <v>0</v>
      </c>
      <c r="I190" s="13">
        <f>SUM(Tabela134511[[#This Row],[JULHO]:[DEZEMBRO]])</f>
        <v>0</v>
      </c>
    </row>
    <row r="191" spans="1:9" x14ac:dyDescent="0.25">
      <c r="A191" s="101" t="s">
        <v>62</v>
      </c>
      <c r="B191" s="81" t="s">
        <v>63</v>
      </c>
      <c r="C191" s="11">
        <v>0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3">
        <f>SUM(Tabela134511[[#This Row],[JULHO]:[DEZEMBRO]])</f>
        <v>0</v>
      </c>
    </row>
    <row r="192" spans="1:9" x14ac:dyDescent="0.25">
      <c r="A192" s="100" t="s">
        <v>64</v>
      </c>
      <c r="B192" s="80" t="s">
        <v>75</v>
      </c>
      <c r="C192" s="11">
        <v>0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3">
        <f>SUM(Tabela134511[[#This Row],[JULHO]:[DEZEMBRO]])</f>
        <v>0</v>
      </c>
    </row>
    <row r="193" spans="1:9" ht="15.75" thickBot="1" x14ac:dyDescent="0.3">
      <c r="A193" s="100" t="s">
        <v>76</v>
      </c>
      <c r="B193" s="80" t="s">
        <v>75</v>
      </c>
      <c r="C193" s="11">
        <v>0</v>
      </c>
      <c r="D193" s="11">
        <v>0</v>
      </c>
      <c r="E193" s="11">
        <v>0</v>
      </c>
      <c r="F193" s="11">
        <v>0</v>
      </c>
      <c r="G193" s="11">
        <v>0</v>
      </c>
      <c r="H193" s="11">
        <v>0</v>
      </c>
      <c r="I193" s="13">
        <f>SUM(Tabela134511[[#This Row],[JULHO]:[DEZEMBRO]])</f>
        <v>0</v>
      </c>
    </row>
    <row r="194" spans="1:9" ht="16.5" thickBot="1" x14ac:dyDescent="0.3">
      <c r="A194" s="75" t="s">
        <v>32</v>
      </c>
      <c r="B194" s="67"/>
      <c r="C194" s="16">
        <f t="shared" ref="C194:H194" si="41">SUM(C188:C193)</f>
        <v>0</v>
      </c>
      <c r="D194" s="16">
        <f t="shared" si="41"/>
        <v>0</v>
      </c>
      <c r="E194" s="16">
        <f t="shared" si="41"/>
        <v>0</v>
      </c>
      <c r="F194" s="16">
        <f t="shared" si="41"/>
        <v>0</v>
      </c>
      <c r="G194" s="16">
        <f t="shared" si="41"/>
        <v>0</v>
      </c>
      <c r="H194" s="16">
        <f t="shared" si="41"/>
        <v>0</v>
      </c>
      <c r="I194" s="17">
        <f>SUM(Tabela134511[[#This Row],[JULHO]:[DEZEMBRO]])</f>
        <v>0</v>
      </c>
    </row>
    <row r="195" spans="1:9" ht="15.75" x14ac:dyDescent="0.25">
      <c r="A195" s="50" t="s">
        <v>33</v>
      </c>
      <c r="B195" s="50"/>
      <c r="C195" s="74">
        <f t="shared" ref="C195:I195" si="42">C181+C194</f>
        <v>0</v>
      </c>
      <c r="D195" s="74">
        <f t="shared" si="42"/>
        <v>0</v>
      </c>
      <c r="E195" s="74">
        <f t="shared" si="42"/>
        <v>0</v>
      </c>
      <c r="F195" s="74">
        <f t="shared" si="42"/>
        <v>0</v>
      </c>
      <c r="G195" s="74">
        <f t="shared" si="42"/>
        <v>0</v>
      </c>
      <c r="H195" s="74">
        <f t="shared" si="42"/>
        <v>5056.84</v>
      </c>
      <c r="I195" s="74">
        <f t="shared" si="42"/>
        <v>5056.84</v>
      </c>
    </row>
    <row r="196" spans="1:9" hidden="1" x14ac:dyDescent="0.25">
      <c r="A196" s="114" t="s">
        <v>57</v>
      </c>
      <c r="B196" s="114"/>
      <c r="C196" s="114"/>
      <c r="D196" s="114"/>
      <c r="E196" s="114"/>
      <c r="F196" s="114"/>
      <c r="G196" s="114"/>
      <c r="H196" s="114"/>
    </row>
    <row r="197" spans="1:9" hidden="1" x14ac:dyDescent="0.25">
      <c r="A197" s="114"/>
      <c r="B197" s="114"/>
      <c r="C197" s="114"/>
      <c r="D197" s="114"/>
      <c r="E197" s="114"/>
      <c r="F197" s="114"/>
      <c r="G197" s="114"/>
      <c r="H197" s="114"/>
    </row>
    <row r="198" spans="1:9" hidden="1" x14ac:dyDescent="0.25">
      <c r="A198" s="114" t="s">
        <v>14</v>
      </c>
      <c r="B198" s="114"/>
      <c r="C198" s="114"/>
      <c r="D198" s="114"/>
      <c r="E198" s="114"/>
      <c r="F198" s="114"/>
      <c r="G198" s="114"/>
      <c r="H198" s="114"/>
    </row>
    <row r="199" spans="1:9" hidden="1" x14ac:dyDescent="0.25">
      <c r="A199" s="114"/>
      <c r="B199" s="114"/>
      <c r="C199" s="114"/>
      <c r="D199" s="114"/>
      <c r="E199" s="114"/>
      <c r="F199" s="114"/>
      <c r="G199" s="114"/>
      <c r="H199" s="114"/>
    </row>
    <row r="200" spans="1:9" hidden="1" x14ac:dyDescent="0.25">
      <c r="A200" s="52" t="s">
        <v>42</v>
      </c>
      <c r="B200" s="29"/>
      <c r="C200" s="29"/>
      <c r="D200" s="29"/>
      <c r="E200" s="29"/>
      <c r="F200" s="29"/>
      <c r="G200" s="29"/>
      <c r="H200" s="29"/>
    </row>
    <row r="201" spans="1:9" hidden="1" x14ac:dyDescent="0.25">
      <c r="A201" s="52" t="s">
        <v>43</v>
      </c>
      <c r="B201" s="29"/>
      <c r="C201" s="29"/>
      <c r="D201" s="29"/>
      <c r="E201" s="29"/>
      <c r="F201" s="29"/>
      <c r="G201" s="29"/>
      <c r="H201" s="29"/>
    </row>
    <row r="202" spans="1:9" ht="19.5" hidden="1" thickBot="1" x14ac:dyDescent="0.35">
      <c r="A202" s="30" t="s">
        <v>36</v>
      </c>
      <c r="B202" s="55" t="s">
        <v>41</v>
      </c>
      <c r="C202" s="9" t="s">
        <v>0</v>
      </c>
      <c r="D202" s="9" t="s">
        <v>1</v>
      </c>
      <c r="E202" s="9" t="s">
        <v>2</v>
      </c>
      <c r="F202" s="9" t="s">
        <v>3</v>
      </c>
      <c r="G202" s="9" t="s">
        <v>4</v>
      </c>
      <c r="H202" s="9" t="s">
        <v>5</v>
      </c>
      <c r="I202" s="10" t="s">
        <v>16</v>
      </c>
    </row>
    <row r="203" spans="1:9" hidden="1" x14ac:dyDescent="0.25">
      <c r="A203" s="1"/>
      <c r="B203" s="1"/>
      <c r="C203" s="11"/>
      <c r="D203" s="11"/>
      <c r="E203" s="11"/>
      <c r="F203" s="11"/>
      <c r="G203" s="11"/>
      <c r="H203" s="11"/>
      <c r="I203" s="12">
        <f>SUM(Tabela13412[[#This Row],[JANEIRO]:[JUNHO]])</f>
        <v>0</v>
      </c>
    </row>
    <row r="204" spans="1:9" hidden="1" x14ac:dyDescent="0.25">
      <c r="A204" s="1"/>
      <c r="B204" s="1"/>
      <c r="C204" s="11"/>
      <c r="D204" s="11"/>
      <c r="E204" s="11"/>
      <c r="F204" s="11"/>
      <c r="G204" s="11"/>
      <c r="H204" s="11"/>
      <c r="I204" s="13">
        <f>SUM(Tabela13412[[#This Row],[JANEIRO]:[JUNHO]])</f>
        <v>0</v>
      </c>
    </row>
    <row r="205" spans="1:9" hidden="1" x14ac:dyDescent="0.25">
      <c r="A205" s="2"/>
      <c r="B205" s="2"/>
      <c r="C205" s="11"/>
      <c r="D205" s="11"/>
      <c r="E205" s="11"/>
      <c r="F205" s="11"/>
      <c r="G205" s="11"/>
      <c r="H205" s="11"/>
      <c r="I205" s="13">
        <f>SUM(Tabela13412[[#This Row],[JANEIRO]:[JUNHO]])</f>
        <v>0</v>
      </c>
    </row>
    <row r="206" spans="1:9" hidden="1" x14ac:dyDescent="0.25">
      <c r="A206" s="3"/>
      <c r="B206" s="3"/>
      <c r="C206" s="11"/>
      <c r="D206" s="11"/>
      <c r="E206" s="11"/>
      <c r="F206" s="11"/>
      <c r="G206" s="11"/>
      <c r="H206" s="11"/>
      <c r="I206" s="13">
        <f>SUM(Tabela13412[[#This Row],[JANEIRO]:[JUNHO]])</f>
        <v>0</v>
      </c>
    </row>
    <row r="207" spans="1:9" hidden="1" x14ac:dyDescent="0.25">
      <c r="A207" s="2"/>
      <c r="B207" s="2"/>
      <c r="C207" s="11"/>
      <c r="D207" s="11"/>
      <c r="E207" s="11"/>
      <c r="F207" s="11"/>
      <c r="G207" s="11"/>
      <c r="H207" s="11"/>
      <c r="I207" s="13">
        <f>SUM(Tabela13412[[#This Row],[JANEIRO]:[JUNHO]])</f>
        <v>0</v>
      </c>
    </row>
    <row r="208" spans="1:9" hidden="1" x14ac:dyDescent="0.25">
      <c r="A208" s="2"/>
      <c r="B208" s="2"/>
      <c r="C208" s="11"/>
      <c r="D208" s="11"/>
      <c r="E208" s="11"/>
      <c r="F208" s="11"/>
      <c r="G208" s="11"/>
      <c r="H208" s="11"/>
      <c r="I208" s="13">
        <f>SUM(Tabela13412[[#This Row],[JANEIRO]:[JUNHO]])</f>
        <v>0</v>
      </c>
    </row>
    <row r="209" spans="1:9" hidden="1" x14ac:dyDescent="0.25">
      <c r="A209" s="2"/>
      <c r="B209" s="2"/>
      <c r="C209" s="11"/>
      <c r="D209" s="11"/>
      <c r="E209" s="11"/>
      <c r="F209" s="11"/>
      <c r="G209" s="11"/>
      <c r="H209" s="11"/>
      <c r="I209" s="13">
        <f>SUM(Tabela13412[[#This Row],[JANEIRO]:[JUNHO]])</f>
        <v>0</v>
      </c>
    </row>
    <row r="210" spans="1:9" ht="15.75" hidden="1" thickBot="1" x14ac:dyDescent="0.3">
      <c r="A210" s="6"/>
      <c r="B210" s="6"/>
      <c r="C210" s="14"/>
      <c r="D210" s="14"/>
      <c r="E210" s="14"/>
      <c r="F210" s="14"/>
      <c r="G210" s="14"/>
      <c r="H210" s="14"/>
      <c r="I210" s="15">
        <f>SUM(Tabela13412[[#This Row],[JANEIRO]:[JUNHO]])</f>
        <v>0</v>
      </c>
    </row>
    <row r="211" spans="1:9" ht="16.5" hidden="1" thickBot="1" x14ac:dyDescent="0.3">
      <c r="A211" s="39" t="s">
        <v>31</v>
      </c>
      <c r="B211" s="48"/>
      <c r="C211" s="16">
        <f>SUM(C203:C210)</f>
        <v>0</v>
      </c>
      <c r="D211" s="16">
        <f t="shared" ref="D211" si="43">SUM(D203:D210)</f>
        <v>0</v>
      </c>
      <c r="E211" s="16">
        <f t="shared" ref="E211" si="44">SUM(E203:E210)</f>
        <v>0</v>
      </c>
      <c r="F211" s="16">
        <f t="shared" ref="F211" si="45">SUM(F203:F210)</f>
        <v>0</v>
      </c>
      <c r="G211" s="16">
        <f t="shared" ref="G211" si="46">SUM(G203:G210)</f>
        <v>0</v>
      </c>
      <c r="H211" s="16">
        <f t="shared" ref="H211" si="47">SUM(H203:H210)</f>
        <v>0</v>
      </c>
      <c r="I211" s="17">
        <f>SUM(Tabela13412[[#This Row],[JANEIRO]:[JUNHO]])</f>
        <v>0</v>
      </c>
    </row>
    <row r="212" spans="1:9" hidden="1" x14ac:dyDescent="0.25"/>
    <row r="213" spans="1:9" hidden="1" x14ac:dyDescent="0.25"/>
    <row r="214" spans="1:9" hidden="1" x14ac:dyDescent="0.25">
      <c r="A214" s="114" t="s">
        <v>58</v>
      </c>
      <c r="B214" s="114"/>
      <c r="C214" s="114"/>
      <c r="D214" s="114"/>
      <c r="E214" s="114"/>
      <c r="F214" s="114"/>
      <c r="G214" s="114"/>
      <c r="H214" s="114"/>
    </row>
    <row r="215" spans="1:9" hidden="1" x14ac:dyDescent="0.25">
      <c r="A215" s="114"/>
      <c r="B215" s="114"/>
      <c r="C215" s="114"/>
      <c r="D215" s="114"/>
      <c r="E215" s="114"/>
      <c r="F215" s="114"/>
      <c r="G215" s="114"/>
      <c r="H215" s="114"/>
    </row>
    <row r="216" spans="1:9" hidden="1" x14ac:dyDescent="0.25">
      <c r="A216" s="114" t="s">
        <v>14</v>
      </c>
      <c r="B216" s="114"/>
      <c r="C216" s="114"/>
      <c r="D216" s="114"/>
      <c r="E216" s="114"/>
      <c r="F216" s="114"/>
      <c r="G216" s="114"/>
      <c r="H216" s="114"/>
    </row>
    <row r="217" spans="1:9" hidden="1" x14ac:dyDescent="0.25">
      <c r="A217" s="114"/>
      <c r="B217" s="114"/>
      <c r="C217" s="114"/>
      <c r="D217" s="114"/>
      <c r="E217" s="114"/>
      <c r="F217" s="114"/>
      <c r="G217" s="114"/>
      <c r="H217" s="114"/>
    </row>
    <row r="218" spans="1:9" ht="19.5" hidden="1" thickBot="1" x14ac:dyDescent="0.35">
      <c r="A218" s="30" t="s">
        <v>36</v>
      </c>
      <c r="B218" s="9" t="s">
        <v>34</v>
      </c>
      <c r="C218" s="18" t="s">
        <v>6</v>
      </c>
      <c r="D218" s="18" t="s">
        <v>7</v>
      </c>
      <c r="E218" s="18" t="s">
        <v>8</v>
      </c>
      <c r="F218" s="18" t="s">
        <v>9</v>
      </c>
      <c r="G218" s="18" t="s">
        <v>10</v>
      </c>
      <c r="H218" s="18" t="s">
        <v>11</v>
      </c>
      <c r="I218" s="19" t="s">
        <v>16</v>
      </c>
    </row>
    <row r="219" spans="1:9" hidden="1" x14ac:dyDescent="0.25">
      <c r="A219" s="1"/>
      <c r="B219" s="1"/>
      <c r="C219" s="11"/>
      <c r="D219" s="11"/>
      <c r="E219" s="11"/>
      <c r="F219" s="11"/>
      <c r="G219" s="11"/>
      <c r="H219" s="11"/>
      <c r="I219" s="12">
        <f>SUM(Tabela134513[[#This Row],[JULHO]:[DEZEMBRO]])</f>
        <v>0</v>
      </c>
    </row>
    <row r="220" spans="1:9" hidden="1" x14ac:dyDescent="0.25">
      <c r="A220" s="1"/>
      <c r="B220" s="1"/>
      <c r="C220" s="11"/>
      <c r="D220" s="11"/>
      <c r="E220" s="11"/>
      <c r="F220" s="11"/>
      <c r="G220" s="11"/>
      <c r="H220" s="11"/>
      <c r="I220" s="13">
        <f>SUM(Tabela134513[[#This Row],[JULHO]:[DEZEMBRO]])</f>
        <v>0</v>
      </c>
    </row>
    <row r="221" spans="1:9" hidden="1" x14ac:dyDescent="0.25">
      <c r="A221" s="2"/>
      <c r="B221" s="2"/>
      <c r="C221" s="11"/>
      <c r="D221" s="11"/>
      <c r="E221" s="11"/>
      <c r="F221" s="11"/>
      <c r="G221" s="11"/>
      <c r="H221" s="11"/>
      <c r="I221" s="13">
        <f>SUM(Tabela134513[[#This Row],[JULHO]:[DEZEMBRO]])</f>
        <v>0</v>
      </c>
    </row>
    <row r="222" spans="1:9" hidden="1" x14ac:dyDescent="0.25">
      <c r="A222" s="3"/>
      <c r="B222" s="3"/>
      <c r="C222" s="11"/>
      <c r="D222" s="11"/>
      <c r="E222" s="11"/>
      <c r="F222" s="11"/>
      <c r="G222" s="11"/>
      <c r="H222" s="11"/>
      <c r="I222" s="13">
        <f>SUM(Tabela134513[[#This Row],[JULHO]:[DEZEMBRO]])</f>
        <v>0</v>
      </c>
    </row>
    <row r="223" spans="1:9" hidden="1" x14ac:dyDescent="0.25">
      <c r="A223" s="2"/>
      <c r="B223" s="2"/>
      <c r="C223" s="11"/>
      <c r="D223" s="11"/>
      <c r="E223" s="11"/>
      <c r="F223" s="11"/>
      <c r="G223" s="11"/>
      <c r="H223" s="11"/>
      <c r="I223" s="13">
        <f>SUM(Tabela134513[[#This Row],[JULHO]:[DEZEMBRO]])</f>
        <v>0</v>
      </c>
    </row>
    <row r="224" spans="1:9" hidden="1" x14ac:dyDescent="0.25">
      <c r="A224" s="2"/>
      <c r="B224" s="2"/>
      <c r="C224" s="11"/>
      <c r="D224" s="11"/>
      <c r="E224" s="11"/>
      <c r="F224" s="11"/>
      <c r="G224" s="11"/>
      <c r="H224" s="11"/>
      <c r="I224" s="13">
        <f>SUM(Tabela134513[[#This Row],[JULHO]:[DEZEMBRO]])</f>
        <v>0</v>
      </c>
    </row>
    <row r="225" spans="1:9" hidden="1" x14ac:dyDescent="0.25">
      <c r="A225" s="2"/>
      <c r="B225" s="2"/>
      <c r="C225" s="11"/>
      <c r="D225" s="11"/>
      <c r="E225" s="11"/>
      <c r="F225" s="11"/>
      <c r="G225" s="11"/>
      <c r="H225" s="11"/>
      <c r="I225" s="13">
        <f>SUM(Tabela134513[[#This Row],[JULHO]:[DEZEMBRO]])</f>
        <v>0</v>
      </c>
    </row>
    <row r="226" spans="1:9" ht="15.75" hidden="1" thickBot="1" x14ac:dyDescent="0.3">
      <c r="A226" s="6"/>
      <c r="B226" s="6"/>
      <c r="C226" s="14"/>
      <c r="D226" s="14"/>
      <c r="E226" s="14"/>
      <c r="F226" s="14"/>
      <c r="G226" s="14"/>
      <c r="H226" s="14"/>
      <c r="I226" s="15">
        <f>SUM(Tabela134513[[#This Row],[JULHO]:[DEZEMBRO]])</f>
        <v>0</v>
      </c>
    </row>
    <row r="227" spans="1:9" ht="16.5" hidden="1" thickBot="1" x14ac:dyDescent="0.3">
      <c r="A227" s="75" t="s">
        <v>32</v>
      </c>
      <c r="B227" s="67"/>
      <c r="C227" s="16">
        <f>SUM(C219:C226)</f>
        <v>0</v>
      </c>
      <c r="D227" s="16">
        <f t="shared" ref="D227" si="48">SUM(D219:D226)</f>
        <v>0</v>
      </c>
      <c r="E227" s="16">
        <f t="shared" ref="E227" si="49">SUM(E219:E226)</f>
        <v>0</v>
      </c>
      <c r="F227" s="16">
        <f t="shared" ref="F227" si="50">SUM(F219:F226)</f>
        <v>0</v>
      </c>
      <c r="G227" s="16">
        <f t="shared" ref="G227" si="51">SUM(G219:G226)</f>
        <v>0</v>
      </c>
      <c r="H227" s="16">
        <f t="shared" ref="H227" si="52">SUM(H219:H226)</f>
        <v>0</v>
      </c>
      <c r="I227" s="17">
        <f>SUM(Tabela134513[[#This Row],[JULHO]:[DEZEMBRO]])</f>
        <v>0</v>
      </c>
    </row>
    <row r="228" spans="1:9" ht="15.75" hidden="1" x14ac:dyDescent="0.25">
      <c r="A228" s="50" t="s">
        <v>33</v>
      </c>
      <c r="B228" s="50"/>
      <c r="C228" s="74">
        <f t="shared" ref="C228:I228" si="53">C227+C211</f>
        <v>0</v>
      </c>
      <c r="D228" s="74">
        <f t="shared" si="53"/>
        <v>0</v>
      </c>
      <c r="E228" s="74">
        <f t="shared" si="53"/>
        <v>0</v>
      </c>
      <c r="F228" s="74">
        <f t="shared" si="53"/>
        <v>0</v>
      </c>
      <c r="G228" s="74">
        <f t="shared" si="53"/>
        <v>0</v>
      </c>
      <c r="H228" s="74">
        <f t="shared" si="53"/>
        <v>0</v>
      </c>
      <c r="I228" s="74">
        <f t="shared" si="53"/>
        <v>0</v>
      </c>
    </row>
    <row r="229" spans="1:9" ht="24" customHeight="1" x14ac:dyDescent="0.25">
      <c r="A229" s="115" t="s">
        <v>71</v>
      </c>
      <c r="B229" s="115"/>
      <c r="C229" s="115"/>
      <c r="D229" s="115"/>
      <c r="E229" s="115"/>
      <c r="F229" s="115"/>
      <c r="G229" s="115"/>
      <c r="H229" s="115"/>
      <c r="I229" s="115"/>
    </row>
    <row r="230" spans="1:9" ht="6" customHeight="1" x14ac:dyDescent="0.25">
      <c r="A230" s="114"/>
      <c r="B230" s="114"/>
      <c r="C230" s="114"/>
      <c r="D230" s="114"/>
      <c r="E230" s="114"/>
      <c r="F230" s="114"/>
      <c r="G230" s="114"/>
      <c r="H230" s="114"/>
      <c r="I230" s="114"/>
    </row>
    <row r="231" spans="1:9" x14ac:dyDescent="0.25">
      <c r="A231" s="114" t="s">
        <v>15</v>
      </c>
      <c r="B231" s="114"/>
      <c r="C231" s="114"/>
      <c r="D231" s="114"/>
      <c r="E231" s="114"/>
      <c r="F231" s="114"/>
      <c r="G231" s="114"/>
      <c r="H231" s="114"/>
      <c r="I231" s="114"/>
    </row>
    <row r="232" spans="1:9" ht="7.5" customHeight="1" x14ac:dyDescent="0.25">
      <c r="A232" s="114"/>
      <c r="B232" s="114"/>
      <c r="C232" s="114"/>
      <c r="D232" s="114"/>
      <c r="E232" s="114"/>
      <c r="F232" s="114"/>
      <c r="G232" s="114"/>
      <c r="H232" s="114"/>
      <c r="I232" s="114"/>
    </row>
    <row r="233" spans="1:9" x14ac:dyDescent="0.25">
      <c r="A233" s="123" t="s">
        <v>44</v>
      </c>
      <c r="B233" s="123"/>
      <c r="C233" s="123"/>
      <c r="D233" s="123"/>
      <c r="E233" s="123"/>
      <c r="F233" s="123"/>
      <c r="G233" s="123"/>
      <c r="H233" s="123"/>
      <c r="I233" s="123"/>
    </row>
    <row r="234" spans="1:9" x14ac:dyDescent="0.25">
      <c r="A234" s="123"/>
      <c r="B234" s="123"/>
      <c r="C234" s="123"/>
      <c r="D234" s="123"/>
      <c r="E234" s="123"/>
      <c r="F234" s="123"/>
      <c r="G234" s="123"/>
      <c r="H234" s="123"/>
      <c r="I234" s="123"/>
    </row>
    <row r="235" spans="1:9" ht="3" customHeight="1" x14ac:dyDescent="0.25">
      <c r="A235" s="123"/>
      <c r="B235" s="123"/>
      <c r="C235" s="123"/>
      <c r="D235" s="123"/>
      <c r="E235" s="123"/>
      <c r="F235" s="123"/>
      <c r="G235" s="123"/>
      <c r="H235" s="123"/>
      <c r="I235" s="123"/>
    </row>
    <row r="236" spans="1:9" ht="19.5" thickBot="1" x14ac:dyDescent="0.35">
      <c r="A236" s="109" t="s">
        <v>35</v>
      </c>
      <c r="B236" s="9" t="s">
        <v>34</v>
      </c>
      <c r="C236" s="9" t="s">
        <v>0</v>
      </c>
      <c r="D236" s="9" t="s">
        <v>1</v>
      </c>
      <c r="E236" s="9" t="s">
        <v>2</v>
      </c>
      <c r="F236" s="9" t="s">
        <v>3</v>
      </c>
      <c r="G236" s="9" t="s">
        <v>4</v>
      </c>
      <c r="H236" s="9" t="s">
        <v>5</v>
      </c>
      <c r="I236" s="10" t="s">
        <v>16</v>
      </c>
    </row>
    <row r="237" spans="1:9" x14ac:dyDescent="0.25">
      <c r="A237" s="99" t="s">
        <v>60</v>
      </c>
      <c r="B237" s="79" t="s">
        <v>74</v>
      </c>
      <c r="C237" s="11">
        <v>0</v>
      </c>
      <c r="D237" s="11">
        <v>284.39</v>
      </c>
      <c r="E237" s="11">
        <v>284.39</v>
      </c>
      <c r="F237" s="11">
        <v>284.39</v>
      </c>
      <c r="G237" s="11">
        <v>284.39</v>
      </c>
      <c r="H237" s="11">
        <v>284.39</v>
      </c>
      <c r="I237" s="12">
        <f>SUM(Tabela13414[[#This Row],[JANEIRO]:[JUNHO]])</f>
        <v>1421.9499999999998</v>
      </c>
    </row>
    <row r="238" spans="1:9" x14ac:dyDescent="0.25">
      <c r="A238" s="99" t="s">
        <v>61</v>
      </c>
      <c r="B238" s="79" t="s">
        <v>75</v>
      </c>
      <c r="C238" s="11">
        <v>524.04999999999995</v>
      </c>
      <c r="D238" s="11">
        <v>524.04999999999995</v>
      </c>
      <c r="E238" s="11">
        <v>524.04999999999995</v>
      </c>
      <c r="F238" s="11">
        <v>524.04999999999995</v>
      </c>
      <c r="G238" s="11">
        <v>524.04999999999995</v>
      </c>
      <c r="H238" s="11">
        <v>524.04999999999995</v>
      </c>
      <c r="I238" s="13">
        <f>SUM(Tabela13414[[#This Row],[JANEIRO]:[JUNHO]])</f>
        <v>3144.3</v>
      </c>
    </row>
    <row r="239" spans="1:9" x14ac:dyDescent="0.25">
      <c r="A239" s="100" t="s">
        <v>78</v>
      </c>
      <c r="B239" s="80" t="s">
        <v>75</v>
      </c>
      <c r="C239" s="11">
        <v>0</v>
      </c>
      <c r="D239" s="11">
        <v>492.43</v>
      </c>
      <c r="E239" s="11">
        <v>492.43</v>
      </c>
      <c r="F239" s="11">
        <v>492.43</v>
      </c>
      <c r="G239" s="11">
        <v>492.43</v>
      </c>
      <c r="H239" s="11">
        <v>492.43</v>
      </c>
      <c r="I239" s="13">
        <f>SUM(Tabela13414[[#This Row],[JANEIRO]:[JUNHO]])</f>
        <v>2462.15</v>
      </c>
    </row>
    <row r="240" spans="1:9" x14ac:dyDescent="0.25">
      <c r="A240" s="101" t="s">
        <v>62</v>
      </c>
      <c r="B240" s="81" t="s">
        <v>63</v>
      </c>
      <c r="C240" s="11">
        <v>0</v>
      </c>
      <c r="D240" s="11">
        <v>862.79</v>
      </c>
      <c r="E240" s="11">
        <v>862.79</v>
      </c>
      <c r="F240" s="11">
        <v>862.79</v>
      </c>
      <c r="G240" s="11">
        <v>862.79</v>
      </c>
      <c r="H240" s="11">
        <v>862.79</v>
      </c>
      <c r="I240" s="13">
        <f>SUM(Tabela13414[[#This Row],[JANEIRO]:[JUNHO]])</f>
        <v>4313.95</v>
      </c>
    </row>
    <row r="241" spans="1:9" x14ac:dyDescent="0.25">
      <c r="A241" s="100" t="s">
        <v>64</v>
      </c>
      <c r="B241" s="80" t="s">
        <v>75</v>
      </c>
      <c r="C241" s="11">
        <v>0</v>
      </c>
      <c r="D241" s="11">
        <v>531.49</v>
      </c>
      <c r="E241" s="11">
        <v>531.49</v>
      </c>
      <c r="F241" s="11">
        <v>531.49</v>
      </c>
      <c r="G241" s="11">
        <v>531.49</v>
      </c>
      <c r="H241" s="11">
        <v>531.49</v>
      </c>
      <c r="I241" s="13">
        <f>SUM(Tabela13414[[#This Row],[JANEIRO]:[JUNHO]])</f>
        <v>2657.45</v>
      </c>
    </row>
    <row r="242" spans="1:9" ht="15.75" thickBot="1" x14ac:dyDescent="0.3">
      <c r="A242" s="100" t="s">
        <v>76</v>
      </c>
      <c r="B242" s="80" t="s">
        <v>75</v>
      </c>
      <c r="C242" s="11">
        <v>480.99</v>
      </c>
      <c r="D242" s="11">
        <v>480.99</v>
      </c>
      <c r="E242" s="11">
        <v>480.99</v>
      </c>
      <c r="F242" s="11">
        <v>480.99</v>
      </c>
      <c r="G242" s="11">
        <v>480.99</v>
      </c>
      <c r="H242" s="11">
        <v>480.99</v>
      </c>
      <c r="I242" s="13">
        <f>SUM(Tabela13414[[#This Row],[JANEIRO]:[JUNHO]])</f>
        <v>2885.9399999999996</v>
      </c>
    </row>
    <row r="243" spans="1:9" ht="16.5" thickBot="1" x14ac:dyDescent="0.3">
      <c r="A243" s="39" t="s">
        <v>31</v>
      </c>
      <c r="B243" s="48"/>
      <c r="C243" s="16">
        <f t="shared" ref="C243:H243" si="54">SUM(C237:C242)</f>
        <v>1005.04</v>
      </c>
      <c r="D243" s="16">
        <f t="shared" si="54"/>
        <v>3176.1399999999994</v>
      </c>
      <c r="E243" s="16">
        <f t="shared" si="54"/>
        <v>3176.1399999999994</v>
      </c>
      <c r="F243" s="16">
        <f t="shared" si="54"/>
        <v>3176.1399999999994</v>
      </c>
      <c r="G243" s="16">
        <f t="shared" si="54"/>
        <v>3176.1399999999994</v>
      </c>
      <c r="H243" s="16">
        <f t="shared" si="54"/>
        <v>3176.1399999999994</v>
      </c>
      <c r="I243" s="17">
        <f>SUM(Tabela13414[[#This Row],[JANEIRO]:[JUNHO]])</f>
        <v>16885.739999999998</v>
      </c>
    </row>
    <row r="244" spans="1:9" x14ac:dyDescent="0.25">
      <c r="A244" s="118" t="s">
        <v>72</v>
      </c>
      <c r="B244" s="118"/>
      <c r="C244" s="118"/>
      <c r="D244" s="118"/>
      <c r="E244" s="118"/>
      <c r="F244" s="118"/>
      <c r="G244" s="118"/>
      <c r="H244" s="118"/>
      <c r="I244" s="118"/>
    </row>
    <row r="245" spans="1:9" x14ac:dyDescent="0.25">
      <c r="A245" s="114"/>
      <c r="B245" s="114"/>
      <c r="C245" s="114"/>
      <c r="D245" s="114"/>
      <c r="E245" s="114"/>
      <c r="F245" s="114"/>
      <c r="G245" s="114"/>
      <c r="H245" s="114"/>
      <c r="I245" s="114"/>
    </row>
    <row r="246" spans="1:9" x14ac:dyDescent="0.25">
      <c r="A246" s="114" t="s">
        <v>15</v>
      </c>
      <c r="B246" s="114"/>
      <c r="C246" s="114"/>
      <c r="D246" s="114"/>
      <c r="E246" s="114"/>
      <c r="F246" s="114"/>
      <c r="G246" s="114"/>
      <c r="H246" s="114"/>
      <c r="I246" s="114"/>
    </row>
    <row r="247" spans="1:9" ht="6" customHeight="1" x14ac:dyDescent="0.25">
      <c r="A247" s="114"/>
      <c r="B247" s="114"/>
      <c r="C247" s="114"/>
      <c r="D247" s="114"/>
      <c r="E247" s="114"/>
      <c r="F247" s="114"/>
      <c r="G247" s="114"/>
      <c r="H247" s="114"/>
      <c r="I247" s="114"/>
    </row>
    <row r="248" spans="1:9" ht="19.5" thickBot="1" x14ac:dyDescent="0.35">
      <c r="A248" s="109" t="s">
        <v>35</v>
      </c>
      <c r="B248" s="9" t="s">
        <v>34</v>
      </c>
      <c r="C248" s="18" t="s">
        <v>6</v>
      </c>
      <c r="D248" s="18" t="s">
        <v>7</v>
      </c>
      <c r="E248" s="18" t="s">
        <v>8</v>
      </c>
      <c r="F248" s="18" t="s">
        <v>9</v>
      </c>
      <c r="G248" s="18" t="s">
        <v>10</v>
      </c>
      <c r="H248" s="18" t="s">
        <v>11</v>
      </c>
      <c r="I248" s="19" t="s">
        <v>16</v>
      </c>
    </row>
    <row r="249" spans="1:9" x14ac:dyDescent="0.25">
      <c r="A249" s="99" t="s">
        <v>60</v>
      </c>
      <c r="B249" s="79" t="s">
        <v>74</v>
      </c>
      <c r="C249" s="11">
        <v>284.39</v>
      </c>
      <c r="D249" s="11">
        <v>284.39</v>
      </c>
      <c r="E249" s="11">
        <v>284.39</v>
      </c>
      <c r="F249" s="11">
        <v>284.39</v>
      </c>
      <c r="G249" s="11">
        <v>284.39</v>
      </c>
      <c r="H249" s="11">
        <v>284.39</v>
      </c>
      <c r="I249" s="12">
        <f>SUM(Tabela134515[[#This Row],[JULHO]:[DEZEMBRO]])</f>
        <v>1706.3399999999997</v>
      </c>
    </row>
    <row r="250" spans="1:9" x14ac:dyDescent="0.25">
      <c r="A250" s="99" t="s">
        <v>61</v>
      </c>
      <c r="B250" s="79" t="s">
        <v>75</v>
      </c>
      <c r="C250" s="11">
        <v>0</v>
      </c>
      <c r="D250" s="11">
        <v>524.04999999999995</v>
      </c>
      <c r="E250" s="11">
        <v>524.04999999999995</v>
      </c>
      <c r="F250" s="11">
        <v>524.04999999999995</v>
      </c>
      <c r="G250" s="11">
        <v>524.04999999999995</v>
      </c>
      <c r="H250" s="11">
        <v>524.04999999999995</v>
      </c>
      <c r="I250" s="13">
        <f>SUM(Tabela134515[[#This Row],[JULHO]:[DEZEMBRO]])</f>
        <v>2620.25</v>
      </c>
    </row>
    <row r="251" spans="1:9" x14ac:dyDescent="0.25">
      <c r="A251" s="100" t="s">
        <v>78</v>
      </c>
      <c r="B251" s="80" t="s">
        <v>75</v>
      </c>
      <c r="C251" s="11">
        <v>492.43</v>
      </c>
      <c r="D251" s="11">
        <v>492.43</v>
      </c>
      <c r="E251" s="11">
        <v>492.43</v>
      </c>
      <c r="F251" s="11">
        <v>492.43</v>
      </c>
      <c r="G251" s="11">
        <v>492.43</v>
      </c>
      <c r="H251" s="11">
        <v>492.43</v>
      </c>
      <c r="I251" s="13">
        <f>SUM(Tabela134515[[#This Row],[JULHO]:[DEZEMBRO]])</f>
        <v>2954.58</v>
      </c>
    </row>
    <row r="252" spans="1:9" x14ac:dyDescent="0.25">
      <c r="A252" s="101" t="s">
        <v>62</v>
      </c>
      <c r="B252" s="81" t="s">
        <v>63</v>
      </c>
      <c r="C252" s="11">
        <v>862.79</v>
      </c>
      <c r="D252" s="11">
        <v>862.79</v>
      </c>
      <c r="E252" s="11">
        <v>862.79</v>
      </c>
      <c r="F252" s="11">
        <v>862.79</v>
      </c>
      <c r="G252" s="11">
        <v>862.79</v>
      </c>
      <c r="H252" s="11">
        <v>862.79</v>
      </c>
      <c r="I252" s="13">
        <f>SUM(Tabela134515[[#This Row],[JULHO]:[DEZEMBRO]])</f>
        <v>5176.74</v>
      </c>
    </row>
    <row r="253" spans="1:9" x14ac:dyDescent="0.25">
      <c r="A253" s="100" t="s">
        <v>64</v>
      </c>
      <c r="B253" s="80" t="s">
        <v>75</v>
      </c>
      <c r="C253" s="11">
        <v>531.49</v>
      </c>
      <c r="D253" s="11">
        <v>531.49</v>
      </c>
      <c r="E253" s="11">
        <v>531.49</v>
      </c>
      <c r="F253" s="11">
        <v>531.49</v>
      </c>
      <c r="G253" s="11">
        <v>531.49</v>
      </c>
      <c r="H253" s="11">
        <v>531.49</v>
      </c>
      <c r="I253" s="13">
        <f>SUM(Tabela134515[[#This Row],[JULHO]:[DEZEMBRO]])</f>
        <v>3188.9399999999996</v>
      </c>
    </row>
    <row r="254" spans="1:9" ht="15.75" thickBot="1" x14ac:dyDescent="0.3">
      <c r="A254" s="100" t="s">
        <v>76</v>
      </c>
      <c r="B254" s="80" t="s">
        <v>75</v>
      </c>
      <c r="C254" s="11">
        <v>0</v>
      </c>
      <c r="D254" s="11">
        <v>480.99</v>
      </c>
      <c r="E254" s="11">
        <v>480.99</v>
      </c>
      <c r="F254" s="11">
        <v>480.99</v>
      </c>
      <c r="G254" s="11">
        <v>480.99</v>
      </c>
      <c r="H254" s="11">
        <v>480.99</v>
      </c>
      <c r="I254" s="13">
        <f>SUM(Tabela134515[[#This Row],[JULHO]:[DEZEMBRO]])</f>
        <v>2404.9499999999998</v>
      </c>
    </row>
    <row r="255" spans="1:9" ht="16.5" thickBot="1" x14ac:dyDescent="0.3">
      <c r="A255" s="38" t="s">
        <v>32</v>
      </c>
      <c r="B255" s="67"/>
      <c r="C255" s="16">
        <f t="shared" ref="C255:H255" si="55">SUM(C249:C254)</f>
        <v>2171.1</v>
      </c>
      <c r="D255" s="16">
        <f t="shared" si="55"/>
        <v>3176.1399999999994</v>
      </c>
      <c r="E255" s="16">
        <f t="shared" si="55"/>
        <v>3176.1399999999994</v>
      </c>
      <c r="F255" s="16">
        <f t="shared" si="55"/>
        <v>3176.1399999999994</v>
      </c>
      <c r="G255" s="16">
        <f t="shared" si="55"/>
        <v>3176.1399999999994</v>
      </c>
      <c r="H255" s="16">
        <f t="shared" si="55"/>
        <v>3176.1399999999994</v>
      </c>
      <c r="I255" s="17">
        <f>SUM(Tabela134515[[#This Row],[JULHO]:[DEZEMBRO]])</f>
        <v>18051.799999999996</v>
      </c>
    </row>
    <row r="256" spans="1:9" ht="15.75" x14ac:dyDescent="0.25">
      <c r="A256" s="38" t="s">
        <v>33</v>
      </c>
      <c r="B256" s="50"/>
      <c r="C256" s="47">
        <f t="shared" ref="C256:I256" si="56">C255+C243</f>
        <v>3176.14</v>
      </c>
      <c r="D256" s="47">
        <f t="shared" si="56"/>
        <v>6352.2799999999988</v>
      </c>
      <c r="E256" s="47">
        <f t="shared" si="56"/>
        <v>6352.2799999999988</v>
      </c>
      <c r="F256" s="47">
        <f t="shared" si="56"/>
        <v>6352.2799999999988</v>
      </c>
      <c r="G256" s="47">
        <f t="shared" si="56"/>
        <v>6352.2799999999988</v>
      </c>
      <c r="H256" s="47">
        <f t="shared" si="56"/>
        <v>6352.2799999999988</v>
      </c>
      <c r="I256" s="47">
        <f t="shared" si="56"/>
        <v>34937.539999999994</v>
      </c>
    </row>
    <row r="257" spans="1:9" ht="2.25" customHeight="1" x14ac:dyDescent="0.25"/>
    <row r="258" spans="1:9" x14ac:dyDescent="0.25">
      <c r="A258" s="114" t="s">
        <v>71</v>
      </c>
      <c r="B258" s="114"/>
      <c r="C258" s="114"/>
      <c r="D258" s="114"/>
      <c r="E258" s="114"/>
      <c r="F258" s="114"/>
      <c r="G258" s="114"/>
      <c r="H258" s="114"/>
    </row>
    <row r="259" spans="1:9" ht="8.25" customHeight="1" x14ac:dyDescent="0.25">
      <c r="A259" s="114"/>
      <c r="B259" s="114"/>
      <c r="C259" s="114"/>
      <c r="D259" s="114"/>
      <c r="E259" s="114"/>
      <c r="F259" s="114"/>
      <c r="G259" s="114"/>
      <c r="H259" s="114"/>
    </row>
    <row r="260" spans="1:9" x14ac:dyDescent="0.25">
      <c r="A260" s="114" t="s">
        <v>38</v>
      </c>
      <c r="B260" s="114"/>
      <c r="C260" s="114"/>
      <c r="D260" s="114"/>
      <c r="E260" s="114"/>
      <c r="F260" s="114"/>
      <c r="G260" s="114"/>
      <c r="H260" s="114"/>
    </row>
    <row r="261" spans="1:9" ht="12.75" customHeight="1" x14ac:dyDescent="0.25">
      <c r="A261" s="114"/>
      <c r="B261" s="114"/>
      <c r="C261" s="114"/>
      <c r="D261" s="114"/>
      <c r="E261" s="114"/>
      <c r="F261" s="114"/>
      <c r="G261" s="114"/>
      <c r="H261" s="114"/>
    </row>
    <row r="262" spans="1:9" x14ac:dyDescent="0.25">
      <c r="A262" s="114" t="s">
        <v>39</v>
      </c>
      <c r="B262" s="114"/>
      <c r="C262" s="114"/>
      <c r="D262" s="114"/>
      <c r="E262" s="114"/>
      <c r="F262" s="114"/>
      <c r="G262" s="114"/>
      <c r="H262" s="114"/>
      <c r="I262" s="51"/>
    </row>
    <row r="263" spans="1:9" ht="19.5" thickBot="1" x14ac:dyDescent="0.35">
      <c r="A263" s="109" t="s">
        <v>35</v>
      </c>
      <c r="B263" s="9" t="s">
        <v>34</v>
      </c>
      <c r="C263" s="9" t="s">
        <v>0</v>
      </c>
      <c r="D263" s="9" t="s">
        <v>1</v>
      </c>
      <c r="E263" s="9" t="s">
        <v>2</v>
      </c>
      <c r="F263" s="9" t="s">
        <v>3</v>
      </c>
      <c r="G263" s="9" t="s">
        <v>4</v>
      </c>
      <c r="H263" s="9" t="s">
        <v>5</v>
      </c>
      <c r="I263" s="10" t="s">
        <v>16</v>
      </c>
    </row>
    <row r="264" spans="1:9" x14ac:dyDescent="0.25">
      <c r="A264" s="99" t="s">
        <v>60</v>
      </c>
      <c r="B264" s="79" t="s">
        <v>74</v>
      </c>
      <c r="C264" s="11">
        <f t="shared" ref="C264:H269" si="57">C123+C149+C175+C203+C237</f>
        <v>0</v>
      </c>
      <c r="D264" s="11">
        <f t="shared" si="57"/>
        <v>1915.63</v>
      </c>
      <c r="E264" s="11">
        <f t="shared" si="57"/>
        <v>1915.63</v>
      </c>
      <c r="F264" s="11">
        <f t="shared" si="57"/>
        <v>1915.63</v>
      </c>
      <c r="G264" s="11">
        <f t="shared" si="57"/>
        <v>1915.63</v>
      </c>
      <c r="H264" s="11">
        <f t="shared" si="57"/>
        <v>1915.63</v>
      </c>
      <c r="I264" s="12">
        <f>SUM(Tabela1341418[[#This Row],[JANEIRO]:[JUNHO]])</f>
        <v>9578.1500000000015</v>
      </c>
    </row>
    <row r="265" spans="1:9" x14ac:dyDescent="0.25">
      <c r="A265" s="99" t="s">
        <v>61</v>
      </c>
      <c r="B265" s="79" t="s">
        <v>75</v>
      </c>
      <c r="C265" s="11">
        <f t="shared" si="57"/>
        <v>3052.4700000000003</v>
      </c>
      <c r="D265" s="11">
        <f t="shared" si="57"/>
        <v>3052.4700000000003</v>
      </c>
      <c r="E265" s="11">
        <f t="shared" si="57"/>
        <v>3052.4700000000003</v>
      </c>
      <c r="F265" s="11">
        <f t="shared" si="57"/>
        <v>3052.4700000000003</v>
      </c>
      <c r="G265" s="11">
        <f t="shared" si="57"/>
        <v>3052.4700000000003</v>
      </c>
      <c r="H265" s="11">
        <f t="shared" si="57"/>
        <v>5580.89</v>
      </c>
      <c r="I265" s="13">
        <f>SUM(Tabela1341418[[#This Row],[JANEIRO]:[JUNHO]])</f>
        <v>20843.240000000002</v>
      </c>
    </row>
    <row r="266" spans="1:9" x14ac:dyDescent="0.25">
      <c r="A266" s="100" t="s">
        <v>78</v>
      </c>
      <c r="B266" s="80" t="s">
        <v>75</v>
      </c>
      <c r="C266" s="11">
        <f t="shared" si="57"/>
        <v>0</v>
      </c>
      <c r="D266" s="11">
        <f t="shared" si="57"/>
        <v>3081.0699999999997</v>
      </c>
      <c r="E266" s="11">
        <f t="shared" si="57"/>
        <v>3081.0699999999997</v>
      </c>
      <c r="F266" s="11">
        <f t="shared" si="57"/>
        <v>3081.0699999999997</v>
      </c>
      <c r="G266" s="11">
        <f t="shared" si="57"/>
        <v>3081.0699999999997</v>
      </c>
      <c r="H266" s="11">
        <f t="shared" si="57"/>
        <v>3081.0699999999997</v>
      </c>
      <c r="I266" s="13">
        <f>SUM(Tabela1341418[[#This Row],[JANEIRO]:[JUNHO]])</f>
        <v>15405.349999999999</v>
      </c>
    </row>
    <row r="267" spans="1:9" x14ac:dyDescent="0.25">
      <c r="A267" s="101" t="s">
        <v>62</v>
      </c>
      <c r="B267" s="81" t="s">
        <v>63</v>
      </c>
      <c r="C267" s="11">
        <f t="shared" si="57"/>
        <v>0</v>
      </c>
      <c r="D267" s="11">
        <f t="shared" si="57"/>
        <v>4208.6399999999994</v>
      </c>
      <c r="E267" s="11">
        <f t="shared" si="57"/>
        <v>4208.6399999999994</v>
      </c>
      <c r="F267" s="11">
        <f t="shared" si="57"/>
        <v>4208.6399999999994</v>
      </c>
      <c r="G267" s="11">
        <f t="shared" si="57"/>
        <v>4208.6399999999994</v>
      </c>
      <c r="H267" s="11">
        <f t="shared" si="57"/>
        <v>4208.6399999999994</v>
      </c>
      <c r="I267" s="13">
        <f>SUM(Tabela1341418[[#This Row],[JANEIRO]:[JUNHO]])</f>
        <v>21043.199999999997</v>
      </c>
    </row>
    <row r="268" spans="1:9" x14ac:dyDescent="0.25">
      <c r="A268" s="100" t="s">
        <v>64</v>
      </c>
      <c r="B268" s="80" t="s">
        <v>75</v>
      </c>
      <c r="C268" s="11">
        <f t="shared" si="57"/>
        <v>0</v>
      </c>
      <c r="D268" s="11">
        <f t="shared" si="57"/>
        <v>3081.0699999999997</v>
      </c>
      <c r="E268" s="11">
        <f t="shared" si="57"/>
        <v>3081.0699999999997</v>
      </c>
      <c r="F268" s="11">
        <f t="shared" si="57"/>
        <v>3081.0699999999997</v>
      </c>
      <c r="G268" s="11">
        <f t="shared" si="57"/>
        <v>3081.0699999999997</v>
      </c>
      <c r="H268" s="11">
        <f t="shared" si="57"/>
        <v>3081.0699999999997</v>
      </c>
      <c r="I268" s="13">
        <f>SUM(Tabela1341418[[#This Row],[JANEIRO]:[JUNHO]])</f>
        <v>15405.349999999999</v>
      </c>
    </row>
    <row r="269" spans="1:9" ht="15.75" thickBot="1" x14ac:dyDescent="0.3">
      <c r="A269" s="100" t="s">
        <v>76</v>
      </c>
      <c r="B269" s="80" t="s">
        <v>75</v>
      </c>
      <c r="C269" s="11">
        <f t="shared" si="57"/>
        <v>3023.87</v>
      </c>
      <c r="D269" s="11">
        <f t="shared" si="57"/>
        <v>3023.87</v>
      </c>
      <c r="E269" s="11">
        <f t="shared" si="57"/>
        <v>3023.87</v>
      </c>
      <c r="F269" s="11">
        <f t="shared" si="57"/>
        <v>3023.87</v>
      </c>
      <c r="G269" s="11">
        <f t="shared" si="57"/>
        <v>3023.87</v>
      </c>
      <c r="H269" s="11">
        <f t="shared" si="57"/>
        <v>5552.29</v>
      </c>
      <c r="I269" s="13">
        <f>SUM(Tabela1341418[[#This Row],[JANEIRO]:[JUNHO]])</f>
        <v>20671.64</v>
      </c>
    </row>
    <row r="270" spans="1:9" ht="16.5" thickBot="1" x14ac:dyDescent="0.3">
      <c r="A270" s="39" t="s">
        <v>31</v>
      </c>
      <c r="B270" s="48"/>
      <c r="C270" s="16">
        <f t="shared" ref="C270:H270" si="58">SUM(C264:C269)</f>
        <v>6076.34</v>
      </c>
      <c r="D270" s="16">
        <f t="shared" si="58"/>
        <v>18362.75</v>
      </c>
      <c r="E270" s="16">
        <f t="shared" si="58"/>
        <v>18362.75</v>
      </c>
      <c r="F270" s="16">
        <f t="shared" si="58"/>
        <v>18362.75</v>
      </c>
      <c r="G270" s="16">
        <f t="shared" si="58"/>
        <v>18362.75</v>
      </c>
      <c r="H270" s="16">
        <f t="shared" si="58"/>
        <v>23419.59</v>
      </c>
      <c r="I270" s="17">
        <f>SUM(Tabela1341418[[#This Row],[JANEIRO]:[JUNHO]])</f>
        <v>102946.93</v>
      </c>
    </row>
    <row r="271" spans="1:9" x14ac:dyDescent="0.25">
      <c r="A271" s="114" t="s">
        <v>72</v>
      </c>
      <c r="B271" s="114"/>
      <c r="C271" s="114"/>
      <c r="D271" s="114"/>
      <c r="E271" s="114"/>
      <c r="F271" s="114"/>
      <c r="G271" s="114"/>
      <c r="H271" s="114"/>
    </row>
    <row r="272" spans="1:9" x14ac:dyDescent="0.25">
      <c r="A272" s="114"/>
      <c r="B272" s="114"/>
      <c r="C272" s="114"/>
      <c r="D272" s="114"/>
      <c r="E272" s="114"/>
      <c r="F272" s="114"/>
      <c r="G272" s="114"/>
      <c r="H272" s="114"/>
    </row>
    <row r="273" spans="1:11" x14ac:dyDescent="0.25">
      <c r="A273" s="114" t="s">
        <v>37</v>
      </c>
      <c r="B273" s="114"/>
      <c r="C273" s="114"/>
      <c r="D273" s="114"/>
      <c r="E273" s="114"/>
      <c r="F273" s="114"/>
      <c r="G273" s="114"/>
      <c r="H273" s="114"/>
    </row>
    <row r="274" spans="1:11" x14ac:dyDescent="0.25">
      <c r="A274" s="114"/>
      <c r="B274" s="114"/>
      <c r="C274" s="114"/>
      <c r="D274" s="114"/>
      <c r="E274" s="114"/>
      <c r="F274" s="114"/>
      <c r="G274" s="114"/>
      <c r="H274" s="114"/>
    </row>
    <row r="275" spans="1:11" ht="19.5" thickBot="1" x14ac:dyDescent="0.35">
      <c r="A275" s="109" t="s">
        <v>35</v>
      </c>
      <c r="B275" s="9" t="s">
        <v>34</v>
      </c>
      <c r="C275" s="18" t="s">
        <v>6</v>
      </c>
      <c r="D275" s="18" t="s">
        <v>7</v>
      </c>
      <c r="E275" s="18" t="s">
        <v>8</v>
      </c>
      <c r="F275" s="18" t="s">
        <v>9</v>
      </c>
      <c r="G275" s="18" t="s">
        <v>10</v>
      </c>
      <c r="H275" s="18" t="s">
        <v>11</v>
      </c>
      <c r="I275" s="19" t="s">
        <v>16</v>
      </c>
    </row>
    <row r="276" spans="1:11" x14ac:dyDescent="0.25">
      <c r="A276" s="99" t="s">
        <v>60</v>
      </c>
      <c r="B276" s="79" t="s">
        <v>74</v>
      </c>
      <c r="C276" s="11">
        <f t="shared" ref="C276:H281" si="59">C135+C162+C188+C219+C249</f>
        <v>1915.63</v>
      </c>
      <c r="D276" s="11">
        <f t="shared" si="59"/>
        <v>1915.63</v>
      </c>
      <c r="E276" s="11">
        <f t="shared" si="59"/>
        <v>1915.63</v>
      </c>
      <c r="F276" s="11">
        <f t="shared" si="59"/>
        <v>1915.63</v>
      </c>
      <c r="G276" s="11">
        <f t="shared" si="59"/>
        <v>2696.27</v>
      </c>
      <c r="H276" s="11">
        <f t="shared" si="59"/>
        <v>2533.91</v>
      </c>
      <c r="I276" s="12">
        <f>SUM(Tabela13451519[[#This Row],[JULHO]:[DEZEMBRO]])</f>
        <v>12892.7</v>
      </c>
    </row>
    <row r="277" spans="1:11" x14ac:dyDescent="0.25">
      <c r="A277" s="99" t="s">
        <v>61</v>
      </c>
      <c r="B277" s="79" t="s">
        <v>75</v>
      </c>
      <c r="C277" s="11">
        <f t="shared" si="59"/>
        <v>0</v>
      </c>
      <c r="D277" s="11">
        <f t="shared" si="59"/>
        <v>3052.4700000000003</v>
      </c>
      <c r="E277" s="11">
        <f t="shared" si="59"/>
        <v>3052.4700000000003</v>
      </c>
      <c r="F277" s="11">
        <f t="shared" si="59"/>
        <v>3052.4700000000003</v>
      </c>
      <c r="G277" s="11">
        <f t="shared" si="59"/>
        <v>4352.47</v>
      </c>
      <c r="H277" s="11">
        <f t="shared" si="59"/>
        <v>3991.0299999999997</v>
      </c>
      <c r="I277" s="13">
        <f>SUM(Tabela13451519[[#This Row],[JULHO]:[DEZEMBRO]])</f>
        <v>17500.91</v>
      </c>
    </row>
    <row r="278" spans="1:11" x14ac:dyDescent="0.25">
      <c r="A278" s="100" t="s">
        <v>78</v>
      </c>
      <c r="B278" s="80" t="s">
        <v>75</v>
      </c>
      <c r="C278" s="11">
        <f t="shared" si="59"/>
        <v>3081.0699999999997</v>
      </c>
      <c r="D278" s="11">
        <f t="shared" si="59"/>
        <v>3081.0699999999997</v>
      </c>
      <c r="E278" s="11">
        <f t="shared" si="59"/>
        <v>3081.0699999999997</v>
      </c>
      <c r="F278" s="11">
        <f t="shared" si="59"/>
        <v>3081.0699999999997</v>
      </c>
      <c r="G278" s="11">
        <f t="shared" si="59"/>
        <v>4381.07</v>
      </c>
      <c r="H278" s="11">
        <f t="shared" si="59"/>
        <v>3754.3199999999997</v>
      </c>
      <c r="I278" s="13">
        <f>SUM(Tabela13451519[[#This Row],[JULHO]:[DEZEMBRO]])</f>
        <v>20459.669999999998</v>
      </c>
    </row>
    <row r="279" spans="1:11" x14ac:dyDescent="0.25">
      <c r="A279" s="101" t="s">
        <v>62</v>
      </c>
      <c r="B279" s="81" t="s">
        <v>63</v>
      </c>
      <c r="C279" s="11">
        <f t="shared" si="59"/>
        <v>4208.6399999999994</v>
      </c>
      <c r="D279" s="11">
        <f t="shared" si="59"/>
        <v>4208.6399999999994</v>
      </c>
      <c r="E279" s="11">
        <f t="shared" si="59"/>
        <v>4208.6399999999994</v>
      </c>
      <c r="F279" s="11">
        <f t="shared" si="59"/>
        <v>4208.6399999999994</v>
      </c>
      <c r="G279" s="11">
        <f t="shared" si="59"/>
        <v>5959.62</v>
      </c>
      <c r="H279" s="11">
        <f t="shared" si="59"/>
        <v>4893.25</v>
      </c>
      <c r="I279" s="13">
        <f>SUM(Tabela13451519[[#This Row],[JULHO]:[DEZEMBRO]])</f>
        <v>27687.429999999997</v>
      </c>
    </row>
    <row r="280" spans="1:11" x14ac:dyDescent="0.25">
      <c r="A280" s="100" t="s">
        <v>64</v>
      </c>
      <c r="B280" s="80" t="s">
        <v>75</v>
      </c>
      <c r="C280" s="11">
        <f t="shared" si="59"/>
        <v>3081.0699999999997</v>
      </c>
      <c r="D280" s="11">
        <f t="shared" si="59"/>
        <v>3081.0699999999997</v>
      </c>
      <c r="E280" s="11">
        <f t="shared" si="59"/>
        <v>3081.0699999999997</v>
      </c>
      <c r="F280" s="11">
        <f t="shared" si="59"/>
        <v>3081.0699999999997</v>
      </c>
      <c r="G280" s="11">
        <f t="shared" si="59"/>
        <v>4381.07</v>
      </c>
      <c r="H280" s="11">
        <f t="shared" si="59"/>
        <v>3081.0699999999997</v>
      </c>
      <c r="I280" s="13">
        <f>SUM(Tabela13451519[[#This Row],[JULHO]:[DEZEMBRO]])</f>
        <v>19786.419999999998</v>
      </c>
    </row>
    <row r="281" spans="1:11" ht="15.75" thickBot="1" x14ac:dyDescent="0.3">
      <c r="A281" s="100" t="s">
        <v>76</v>
      </c>
      <c r="B281" s="80" t="s">
        <v>75</v>
      </c>
      <c r="C281" s="11">
        <f t="shared" si="59"/>
        <v>0</v>
      </c>
      <c r="D281" s="11">
        <f t="shared" si="59"/>
        <v>3023.87</v>
      </c>
      <c r="E281" s="11">
        <f t="shared" si="59"/>
        <v>3023.87</v>
      </c>
      <c r="F281" s="11">
        <f t="shared" si="59"/>
        <v>3023.87</v>
      </c>
      <c r="G281" s="11">
        <f t="shared" si="59"/>
        <v>4323.87</v>
      </c>
      <c r="H281" s="11">
        <f t="shared" si="59"/>
        <v>3023.87</v>
      </c>
      <c r="I281" s="13">
        <f>SUM(Tabela13451519[[#This Row],[JULHO]:[DEZEMBRO]])</f>
        <v>16419.349999999999</v>
      </c>
    </row>
    <row r="282" spans="1:11" ht="16.5" thickBot="1" x14ac:dyDescent="0.3">
      <c r="A282" s="38" t="s">
        <v>32</v>
      </c>
      <c r="B282" s="67"/>
      <c r="C282" s="16">
        <f t="shared" ref="C282:H282" si="60">SUM(C276:C281)</f>
        <v>12286.41</v>
      </c>
      <c r="D282" s="16">
        <f t="shared" si="60"/>
        <v>18362.75</v>
      </c>
      <c r="E282" s="16">
        <f t="shared" si="60"/>
        <v>18362.75</v>
      </c>
      <c r="F282" s="16">
        <f t="shared" si="60"/>
        <v>18362.75</v>
      </c>
      <c r="G282" s="16">
        <f t="shared" si="60"/>
        <v>26094.37</v>
      </c>
      <c r="H282" s="16">
        <f t="shared" si="60"/>
        <v>21277.449999999997</v>
      </c>
      <c r="I282" s="17">
        <f>SUM(Tabela13451519[[#This Row],[JULHO]:[DEZEMBRO]])</f>
        <v>114746.48</v>
      </c>
    </row>
    <row r="283" spans="1:11" ht="15.75" x14ac:dyDescent="0.25">
      <c r="A283" s="38" t="s">
        <v>33</v>
      </c>
      <c r="B283" s="50"/>
      <c r="C283" s="47">
        <f t="shared" ref="C283:I283" si="61">C282+C270</f>
        <v>18362.75</v>
      </c>
      <c r="D283" s="47">
        <f t="shared" si="61"/>
        <v>36725.5</v>
      </c>
      <c r="E283" s="47">
        <f t="shared" si="61"/>
        <v>36725.5</v>
      </c>
      <c r="F283" s="47">
        <f t="shared" si="61"/>
        <v>36725.5</v>
      </c>
      <c r="G283" s="47">
        <f t="shared" si="61"/>
        <v>44457.119999999995</v>
      </c>
      <c r="H283" s="47">
        <f t="shared" si="61"/>
        <v>44697.039999999994</v>
      </c>
      <c r="I283" s="47">
        <f t="shared" si="61"/>
        <v>217693.40999999997</v>
      </c>
    </row>
    <row r="284" spans="1:11" x14ac:dyDescent="0.25">
      <c r="A284" s="114" t="s">
        <v>71</v>
      </c>
      <c r="B284" s="114"/>
      <c r="C284" s="114"/>
      <c r="D284" s="114"/>
      <c r="E284" s="114"/>
      <c r="F284" s="114"/>
      <c r="G284" s="114"/>
      <c r="H284" s="114"/>
      <c r="I284" s="114"/>
    </row>
    <row r="285" spans="1:11" x14ac:dyDescent="0.25">
      <c r="A285" s="114"/>
      <c r="B285" s="114"/>
      <c r="C285" s="114"/>
      <c r="D285" s="114"/>
      <c r="E285" s="114"/>
      <c r="F285" s="114"/>
      <c r="G285" s="114"/>
      <c r="H285" s="114"/>
      <c r="I285" s="114"/>
    </row>
    <row r="286" spans="1:11" ht="19.5" thickBot="1" x14ac:dyDescent="0.35">
      <c r="A286" s="107" t="s">
        <v>17</v>
      </c>
      <c r="B286" s="62" t="s">
        <v>51</v>
      </c>
      <c r="C286" s="9" t="s">
        <v>0</v>
      </c>
      <c r="D286" s="9" t="s">
        <v>1</v>
      </c>
      <c r="E286" s="9" t="s">
        <v>2</v>
      </c>
      <c r="F286" s="9" t="s">
        <v>3</v>
      </c>
      <c r="G286" s="9" t="s">
        <v>4</v>
      </c>
      <c r="H286" s="9" t="s">
        <v>5</v>
      </c>
      <c r="I286" s="10" t="s">
        <v>16</v>
      </c>
    </row>
    <row r="287" spans="1:11" x14ac:dyDescent="0.25">
      <c r="A287" s="76" t="s">
        <v>80</v>
      </c>
      <c r="B287" s="63" t="s">
        <v>52</v>
      </c>
      <c r="C287" s="11">
        <f t="shared" ref="C287:H287" si="62">B14</f>
        <v>4050</v>
      </c>
      <c r="D287" s="11">
        <f t="shared" si="62"/>
        <v>4650</v>
      </c>
      <c r="E287" s="11">
        <f t="shared" si="62"/>
        <v>4650</v>
      </c>
      <c r="F287" s="11">
        <f t="shared" si="62"/>
        <v>4650</v>
      </c>
      <c r="G287" s="11">
        <f t="shared" si="62"/>
        <v>1000</v>
      </c>
      <c r="H287" s="11">
        <f t="shared" si="62"/>
        <v>1000</v>
      </c>
      <c r="I287" s="12">
        <f>SUM(Tabela120[[#This Row],[JANEIRO]:[JUNHO]])</f>
        <v>20000</v>
      </c>
      <c r="K287" s="85"/>
    </row>
    <row r="288" spans="1:11" x14ac:dyDescent="0.25">
      <c r="A288" s="76" t="s">
        <v>79</v>
      </c>
      <c r="B288" s="63" t="s">
        <v>53</v>
      </c>
      <c r="C288" s="11">
        <v>0</v>
      </c>
      <c r="D288" s="11">
        <v>0</v>
      </c>
      <c r="E288" s="11">
        <v>0</v>
      </c>
      <c r="F288" s="11">
        <v>0</v>
      </c>
      <c r="G288" s="11">
        <v>0</v>
      </c>
      <c r="H288" s="11">
        <v>0</v>
      </c>
      <c r="I288" s="13">
        <f>SUM(Tabela120[[#This Row],[JANEIRO]:[JUNHO]])</f>
        <v>0</v>
      </c>
      <c r="K288" s="93"/>
    </row>
    <row r="289" spans="1:14" x14ac:dyDescent="0.25">
      <c r="A289" s="76" t="s">
        <v>81</v>
      </c>
      <c r="B289" s="61" t="s">
        <v>52</v>
      </c>
      <c r="C289" s="11">
        <f>B103</f>
        <v>1200</v>
      </c>
      <c r="D289" s="11">
        <f t="shared" ref="D289:E289" si="63">C103</f>
        <v>1400</v>
      </c>
      <c r="E289" s="11">
        <f t="shared" si="63"/>
        <v>1400</v>
      </c>
      <c r="F289" s="11">
        <f>E103</f>
        <v>1400</v>
      </c>
      <c r="G289" s="11">
        <v>0</v>
      </c>
      <c r="H289" s="11">
        <v>0</v>
      </c>
      <c r="I289" s="13">
        <f>SUM(Tabela120[[#This Row],[JANEIRO]:[JUNHO]])</f>
        <v>5400</v>
      </c>
      <c r="K289" s="85"/>
    </row>
    <row r="290" spans="1:14" ht="45" x14ac:dyDescent="0.25">
      <c r="A290" s="77" t="s">
        <v>50</v>
      </c>
      <c r="B290" s="89" t="s">
        <v>77</v>
      </c>
      <c r="C290" s="11">
        <f t="shared" ref="C290:H290" si="64">C129</f>
        <v>5071.3</v>
      </c>
      <c r="D290" s="11">
        <f t="shared" si="64"/>
        <v>15186.61</v>
      </c>
      <c r="E290" s="11">
        <f t="shared" si="64"/>
        <v>15186.61</v>
      </c>
      <c r="F290" s="11">
        <f t="shared" si="64"/>
        <v>15186.61</v>
      </c>
      <c r="G290" s="11">
        <f t="shared" si="64"/>
        <v>15186.61</v>
      </c>
      <c r="H290" s="11">
        <f t="shared" si="64"/>
        <v>15186.61</v>
      </c>
      <c r="I290" s="13">
        <f>SUM(Tabela120[[#This Row],[JANEIRO]:[JUNHO]])</f>
        <v>81004.350000000006</v>
      </c>
      <c r="K290" s="83"/>
    </row>
    <row r="291" spans="1:14" x14ac:dyDescent="0.25">
      <c r="A291" s="76" t="s">
        <v>13</v>
      </c>
      <c r="B291" s="89" t="s">
        <v>77</v>
      </c>
      <c r="C291" s="11">
        <f t="shared" ref="C291:H291" si="65">C155</f>
        <v>0</v>
      </c>
      <c r="D291" s="11">
        <f t="shared" si="65"/>
        <v>0</v>
      </c>
      <c r="E291" s="11">
        <f t="shared" si="65"/>
        <v>0</v>
      </c>
      <c r="F291" s="11">
        <f t="shared" si="65"/>
        <v>0</v>
      </c>
      <c r="G291" s="11">
        <f t="shared" si="65"/>
        <v>0</v>
      </c>
      <c r="H291" s="11">
        <f t="shared" si="65"/>
        <v>0</v>
      </c>
      <c r="I291" s="13">
        <f>SUM(Tabela120[[#This Row],[JANEIRO]:[JUNHO]])</f>
        <v>0</v>
      </c>
    </row>
    <row r="292" spans="1:14" x14ac:dyDescent="0.25">
      <c r="A292" s="76" t="s">
        <v>65</v>
      </c>
      <c r="B292" s="89" t="s">
        <v>77</v>
      </c>
      <c r="C292" s="11">
        <f t="shared" ref="C292:H292" si="66">C181</f>
        <v>0</v>
      </c>
      <c r="D292" s="11">
        <f t="shared" si="66"/>
        <v>0</v>
      </c>
      <c r="E292" s="11">
        <f t="shared" si="66"/>
        <v>0</v>
      </c>
      <c r="F292" s="11">
        <f t="shared" si="66"/>
        <v>0</v>
      </c>
      <c r="G292" s="11">
        <f t="shared" si="66"/>
        <v>0</v>
      </c>
      <c r="H292" s="11">
        <f t="shared" si="66"/>
        <v>5056.84</v>
      </c>
      <c r="I292" s="13">
        <f>SUM(Tabela120[[#This Row],[JANEIRO]:[JUNHO]])</f>
        <v>5056.84</v>
      </c>
      <c r="K292" s="93"/>
    </row>
    <row r="293" spans="1:14" x14ac:dyDescent="0.25">
      <c r="A293" s="76" t="s">
        <v>14</v>
      </c>
      <c r="B293" s="89" t="s">
        <v>77</v>
      </c>
      <c r="C293" s="11">
        <v>0</v>
      </c>
      <c r="D293" s="11">
        <v>0</v>
      </c>
      <c r="E293" s="11">
        <v>0</v>
      </c>
      <c r="F293" s="11">
        <v>0</v>
      </c>
      <c r="G293" s="11">
        <v>0</v>
      </c>
      <c r="H293" s="11">
        <v>0</v>
      </c>
      <c r="I293" s="13">
        <f>SUM(Tabela120[[#This Row],[JANEIRO]:[JUNHO]])</f>
        <v>0</v>
      </c>
    </row>
    <row r="294" spans="1:14" ht="15.75" thickBot="1" x14ac:dyDescent="0.3">
      <c r="A294" s="78" t="s">
        <v>82</v>
      </c>
      <c r="B294" s="89" t="s">
        <v>77</v>
      </c>
      <c r="C294" s="14">
        <f t="shared" ref="C294:H294" si="67">C243</f>
        <v>1005.04</v>
      </c>
      <c r="D294" s="14">
        <f t="shared" si="67"/>
        <v>3176.1399999999994</v>
      </c>
      <c r="E294" s="14">
        <f t="shared" si="67"/>
        <v>3176.1399999999994</v>
      </c>
      <c r="F294" s="14">
        <f t="shared" si="67"/>
        <v>3176.1399999999994</v>
      </c>
      <c r="G294" s="14">
        <f t="shared" si="67"/>
        <v>3176.1399999999994</v>
      </c>
      <c r="H294" s="14">
        <f t="shared" si="67"/>
        <v>3176.1399999999994</v>
      </c>
      <c r="I294" s="15">
        <f>SUM(Tabela120[[#This Row],[JANEIRO]:[JUNHO]])</f>
        <v>16885.739999999998</v>
      </c>
    </row>
    <row r="295" spans="1:14" ht="21.75" thickBot="1" x14ac:dyDescent="0.4">
      <c r="A295" s="7" t="s">
        <v>16</v>
      </c>
      <c r="B295" s="59"/>
      <c r="C295" s="16">
        <f t="shared" ref="C295:H295" si="68">SUM(C287:C294)</f>
        <v>11326.34</v>
      </c>
      <c r="D295" s="16">
        <f t="shared" si="68"/>
        <v>24412.75</v>
      </c>
      <c r="E295" s="16">
        <f t="shared" si="68"/>
        <v>24412.75</v>
      </c>
      <c r="F295" s="16">
        <f t="shared" si="68"/>
        <v>24412.75</v>
      </c>
      <c r="G295" s="16">
        <f t="shared" si="68"/>
        <v>19362.75</v>
      </c>
      <c r="H295" s="16">
        <f t="shared" si="68"/>
        <v>24419.59</v>
      </c>
      <c r="I295" s="17">
        <f>SUM(Tabela120[[#This Row],[JANEIRO]:[JUNHO]])</f>
        <v>128346.93</v>
      </c>
      <c r="L295" s="83"/>
    </row>
    <row r="296" spans="1:14" x14ac:dyDescent="0.25">
      <c r="A296" s="114" t="s">
        <v>72</v>
      </c>
      <c r="B296" s="114"/>
      <c r="C296" s="114"/>
      <c r="D296" s="114"/>
      <c r="E296" s="114"/>
      <c r="F296" s="114"/>
      <c r="G296" s="114"/>
      <c r="H296" s="114"/>
      <c r="I296" s="114"/>
      <c r="L296" s="83"/>
    </row>
    <row r="297" spans="1:14" x14ac:dyDescent="0.25">
      <c r="A297" s="114"/>
      <c r="B297" s="114"/>
      <c r="C297" s="114"/>
      <c r="D297" s="114"/>
      <c r="E297" s="114"/>
      <c r="F297" s="114"/>
      <c r="G297" s="114"/>
      <c r="H297" s="114"/>
      <c r="I297" s="114"/>
      <c r="L297" s="83"/>
    </row>
    <row r="298" spans="1:14" ht="19.5" thickBot="1" x14ac:dyDescent="0.35">
      <c r="A298" s="106" t="s">
        <v>17</v>
      </c>
      <c r="B298" s="68"/>
      <c r="C298" s="69" t="s">
        <v>6</v>
      </c>
      <c r="D298" s="69" t="s">
        <v>7</v>
      </c>
      <c r="E298" s="69" t="s">
        <v>8</v>
      </c>
      <c r="F298" s="69" t="s">
        <v>9</v>
      </c>
      <c r="G298" s="69" t="s">
        <v>10</v>
      </c>
      <c r="H298" s="69" t="s">
        <v>11</v>
      </c>
      <c r="I298" s="35" t="s">
        <v>16</v>
      </c>
      <c r="K298" s="111"/>
      <c r="L298" s="83"/>
    </row>
    <row r="299" spans="1:14" x14ac:dyDescent="0.25">
      <c r="A299" s="102" t="s">
        <v>80</v>
      </c>
      <c r="B299" s="90" t="s">
        <v>52</v>
      </c>
      <c r="C299" s="23">
        <f t="shared" ref="C299:H299" si="69">B25</f>
        <v>1000</v>
      </c>
      <c r="D299" s="23">
        <f t="shared" si="69"/>
        <v>1000</v>
      </c>
      <c r="E299" s="23">
        <f t="shared" si="69"/>
        <v>1000</v>
      </c>
      <c r="F299" s="23">
        <f t="shared" si="69"/>
        <v>1000</v>
      </c>
      <c r="G299" s="23">
        <f t="shared" si="69"/>
        <v>1000</v>
      </c>
      <c r="H299" s="24">
        <f t="shared" si="69"/>
        <v>1000</v>
      </c>
      <c r="I299" s="26">
        <f t="shared" ref="I299:I307" si="70">SUM(C299:H299)</f>
        <v>6000</v>
      </c>
      <c r="L299" s="83"/>
    </row>
    <row r="300" spans="1:14" x14ac:dyDescent="0.25">
      <c r="A300" s="103" t="s">
        <v>79</v>
      </c>
      <c r="B300" s="88" t="s">
        <v>53</v>
      </c>
      <c r="C300" s="11">
        <v>0</v>
      </c>
      <c r="D300" s="11">
        <v>0</v>
      </c>
      <c r="E300" s="11">
        <v>0</v>
      </c>
      <c r="F300" s="11">
        <v>0</v>
      </c>
      <c r="G300" s="11">
        <v>0</v>
      </c>
      <c r="H300" s="22">
        <v>0</v>
      </c>
      <c r="I300" s="13">
        <f t="shared" si="70"/>
        <v>0</v>
      </c>
      <c r="L300" s="93"/>
      <c r="N300" s="83"/>
    </row>
    <row r="301" spans="1:14" x14ac:dyDescent="0.25">
      <c r="A301" s="102" t="s">
        <v>81</v>
      </c>
      <c r="B301" s="91" t="s">
        <v>52</v>
      </c>
      <c r="C301" s="20">
        <v>0</v>
      </c>
      <c r="D301" s="20">
        <v>0</v>
      </c>
      <c r="E301" s="20">
        <v>0</v>
      </c>
      <c r="F301" s="20">
        <v>0</v>
      </c>
      <c r="G301" s="20">
        <v>0</v>
      </c>
      <c r="H301" s="21">
        <v>0</v>
      </c>
      <c r="I301" s="27">
        <f t="shared" si="70"/>
        <v>0</v>
      </c>
    </row>
    <row r="302" spans="1:14" ht="45" x14ac:dyDescent="0.25">
      <c r="A302" s="104" t="s">
        <v>50</v>
      </c>
      <c r="B302" s="88" t="s">
        <v>77</v>
      </c>
      <c r="C302" s="11">
        <f t="shared" ref="C302:H302" si="71">C141</f>
        <v>10115.31</v>
      </c>
      <c r="D302" s="11">
        <f t="shared" si="71"/>
        <v>15186.61</v>
      </c>
      <c r="E302" s="11">
        <f t="shared" si="71"/>
        <v>15186.61</v>
      </c>
      <c r="F302" s="11">
        <f t="shared" si="71"/>
        <v>15186.61</v>
      </c>
      <c r="G302" s="11">
        <f t="shared" si="71"/>
        <v>15186.61</v>
      </c>
      <c r="H302" s="22">
        <f t="shared" si="71"/>
        <v>15186.61</v>
      </c>
      <c r="I302" s="13">
        <f t="shared" si="70"/>
        <v>86048.36</v>
      </c>
    </row>
    <row r="303" spans="1:14" x14ac:dyDescent="0.25">
      <c r="A303" s="102" t="s">
        <v>13</v>
      </c>
      <c r="B303" s="91" t="s">
        <v>77</v>
      </c>
      <c r="C303" s="20">
        <f t="shared" ref="C303:H303" si="72">C168</f>
        <v>0</v>
      </c>
      <c r="D303" s="20">
        <f t="shared" si="72"/>
        <v>0</v>
      </c>
      <c r="E303" s="20">
        <f t="shared" si="72"/>
        <v>0</v>
      </c>
      <c r="F303" s="20">
        <f t="shared" si="72"/>
        <v>0</v>
      </c>
      <c r="G303" s="20">
        <f t="shared" si="72"/>
        <v>7731.62</v>
      </c>
      <c r="H303" s="20">
        <f t="shared" si="72"/>
        <v>2914.7000000000003</v>
      </c>
      <c r="I303" s="27">
        <f t="shared" si="70"/>
        <v>10646.32</v>
      </c>
    </row>
    <row r="304" spans="1:14" x14ac:dyDescent="0.25">
      <c r="A304" s="103" t="s">
        <v>65</v>
      </c>
      <c r="B304" s="88" t="s">
        <v>77</v>
      </c>
      <c r="C304" s="11">
        <f t="shared" ref="C304:H304" si="73">C194</f>
        <v>0</v>
      </c>
      <c r="D304" s="11">
        <f t="shared" si="73"/>
        <v>0</v>
      </c>
      <c r="E304" s="11">
        <f t="shared" si="73"/>
        <v>0</v>
      </c>
      <c r="F304" s="11">
        <f t="shared" si="73"/>
        <v>0</v>
      </c>
      <c r="G304" s="11">
        <f t="shared" si="73"/>
        <v>0</v>
      </c>
      <c r="H304" s="11">
        <f t="shared" si="73"/>
        <v>0</v>
      </c>
      <c r="I304" s="13">
        <f t="shared" si="70"/>
        <v>0</v>
      </c>
    </row>
    <row r="305" spans="1:13" x14ac:dyDescent="0.25">
      <c r="A305" s="102" t="s">
        <v>14</v>
      </c>
      <c r="B305" s="91" t="s">
        <v>77</v>
      </c>
      <c r="C305" s="20">
        <v>0</v>
      </c>
      <c r="D305" s="20">
        <v>0</v>
      </c>
      <c r="E305" s="20">
        <v>0</v>
      </c>
      <c r="F305" s="20">
        <v>0</v>
      </c>
      <c r="G305" s="20">
        <v>0</v>
      </c>
      <c r="H305" s="21">
        <v>0</v>
      </c>
      <c r="I305" s="27">
        <f t="shared" si="70"/>
        <v>0</v>
      </c>
    </row>
    <row r="306" spans="1:13" ht="15.75" thickBot="1" x14ac:dyDescent="0.3">
      <c r="A306" s="105" t="s">
        <v>82</v>
      </c>
      <c r="B306" s="92" t="s">
        <v>77</v>
      </c>
      <c r="C306" s="70">
        <f t="shared" ref="C306:H306" si="74">C255</f>
        <v>2171.1</v>
      </c>
      <c r="D306" s="70">
        <f t="shared" si="74"/>
        <v>3176.1399999999994</v>
      </c>
      <c r="E306" s="70">
        <f t="shared" si="74"/>
        <v>3176.1399999999994</v>
      </c>
      <c r="F306" s="70">
        <f t="shared" si="74"/>
        <v>3176.1399999999994</v>
      </c>
      <c r="G306" s="70">
        <f t="shared" si="74"/>
        <v>3176.1399999999994</v>
      </c>
      <c r="H306" s="71">
        <f t="shared" si="74"/>
        <v>3176.1399999999994</v>
      </c>
      <c r="I306" s="73">
        <f t="shared" si="70"/>
        <v>18051.799999999996</v>
      </c>
      <c r="K306" s="25"/>
      <c r="L306" s="25"/>
    </row>
    <row r="307" spans="1:13" ht="21.75" thickBot="1" x14ac:dyDescent="0.4">
      <c r="A307" s="8" t="s">
        <v>16</v>
      </c>
      <c r="B307" s="60"/>
      <c r="C307" s="58">
        <f>SUM(C299:C306)</f>
        <v>13286.41</v>
      </c>
      <c r="D307" s="58">
        <f>SUM(D299:D306)</f>
        <v>19362.75</v>
      </c>
      <c r="E307" s="58">
        <f t="shared" ref="E307:H307" si="75">SUM(E299:E306)</f>
        <v>19362.75</v>
      </c>
      <c r="F307" s="58">
        <f t="shared" si="75"/>
        <v>19362.75</v>
      </c>
      <c r="G307" s="58">
        <f t="shared" si="75"/>
        <v>27094.37</v>
      </c>
      <c r="H307" s="72">
        <f t="shared" si="75"/>
        <v>22277.45</v>
      </c>
      <c r="I307" s="28">
        <f t="shared" si="70"/>
        <v>120746.48</v>
      </c>
      <c r="K307" s="25"/>
      <c r="L307" s="83"/>
    </row>
    <row r="308" spans="1:13" ht="15.75" thickBot="1" x14ac:dyDescent="0.3">
      <c r="K308" s="25"/>
    </row>
    <row r="309" spans="1:13" ht="15.75" thickBot="1" x14ac:dyDescent="0.3">
      <c r="G309" s="120" t="s">
        <v>59</v>
      </c>
      <c r="H309" s="121"/>
      <c r="I309" s="66">
        <f>I295+I307</f>
        <v>249093.40999999997</v>
      </c>
      <c r="K309" s="25"/>
      <c r="M309" s="83"/>
    </row>
    <row r="310" spans="1:13" x14ac:dyDescent="0.25">
      <c r="A310" s="122" t="s">
        <v>73</v>
      </c>
      <c r="B310" s="122"/>
      <c r="C310" s="122"/>
      <c r="D310" s="122"/>
      <c r="E310" s="122"/>
      <c r="F310" s="122"/>
      <c r="G310" s="122"/>
      <c r="H310" s="122"/>
      <c r="I310" s="122"/>
      <c r="K310" s="25"/>
    </row>
    <row r="311" spans="1:13" x14ac:dyDescent="0.25">
      <c r="B311" s="56"/>
    </row>
    <row r="312" spans="1:13" x14ac:dyDescent="0.25">
      <c r="B312" s="56"/>
    </row>
    <row r="313" spans="1:13" x14ac:dyDescent="0.25">
      <c r="A313" s="64" t="s">
        <v>46</v>
      </c>
      <c r="B313" s="64"/>
      <c r="C313" s="64"/>
      <c r="D313" s="64"/>
      <c r="E313" s="64" t="s">
        <v>54</v>
      </c>
      <c r="F313" s="64"/>
      <c r="G313" s="122" t="s">
        <v>47</v>
      </c>
      <c r="H313" s="122"/>
      <c r="I313" s="122"/>
    </row>
    <row r="314" spans="1:13" x14ac:dyDescent="0.25">
      <c r="A314" s="64" t="s">
        <v>66</v>
      </c>
      <c r="B314" s="64"/>
      <c r="C314" s="64"/>
      <c r="D314" s="64"/>
      <c r="E314" s="64"/>
      <c r="F314" s="64"/>
      <c r="G314" s="122" t="s">
        <v>55</v>
      </c>
      <c r="H314" s="122"/>
      <c r="I314" s="122"/>
    </row>
    <row r="315" spans="1:13" x14ac:dyDescent="0.25">
      <c r="A315" s="64" t="s">
        <v>67</v>
      </c>
      <c r="B315" s="64"/>
      <c r="C315" s="64"/>
      <c r="D315" s="64"/>
      <c r="E315" s="64"/>
      <c r="F315" s="64"/>
      <c r="G315" s="64"/>
      <c r="H315" s="64"/>
      <c r="I315" s="64"/>
    </row>
    <row r="316" spans="1:13" x14ac:dyDescent="0.25">
      <c r="B316" s="56"/>
    </row>
    <row r="317" spans="1:13" x14ac:dyDescent="0.25">
      <c r="B317" s="56"/>
    </row>
    <row r="318" spans="1:13" x14ac:dyDescent="0.25">
      <c r="B318" s="56"/>
    </row>
    <row r="319" spans="1:13" x14ac:dyDescent="0.25">
      <c r="B319" s="56"/>
    </row>
    <row r="320" spans="1:13" x14ac:dyDescent="0.25">
      <c r="B320" s="64"/>
      <c r="C320" s="64"/>
      <c r="D320" s="64"/>
      <c r="E320" s="64"/>
      <c r="F320" s="64"/>
      <c r="G320" s="64"/>
      <c r="H320" s="64"/>
      <c r="I320" s="64"/>
    </row>
    <row r="321" spans="1:9" x14ac:dyDescent="0.25">
      <c r="A321" s="64"/>
      <c r="B321" s="64"/>
      <c r="C321" s="64"/>
      <c r="D321" s="64"/>
      <c r="E321" s="64"/>
      <c r="F321" s="64"/>
      <c r="G321" s="64"/>
      <c r="H321" s="64"/>
      <c r="I321" s="64"/>
    </row>
    <row r="322" spans="1:9" x14ac:dyDescent="0.25">
      <c r="B322" s="56"/>
    </row>
  </sheetData>
  <mergeCells count="53">
    <mergeCell ref="A96:H96"/>
    <mergeCell ref="A97:H98"/>
    <mergeCell ref="A106:H107"/>
    <mergeCell ref="A108:H109"/>
    <mergeCell ref="A233:I235"/>
    <mergeCell ref="A310:I310"/>
    <mergeCell ref="A273:H274"/>
    <mergeCell ref="A262:H262"/>
    <mergeCell ref="G314:I314"/>
    <mergeCell ref="G313:I313"/>
    <mergeCell ref="A244:I245"/>
    <mergeCell ref="A246:I247"/>
    <mergeCell ref="G309:H309"/>
    <mergeCell ref="A258:H259"/>
    <mergeCell ref="A260:H261"/>
    <mergeCell ref="A271:H272"/>
    <mergeCell ref="A1:H1"/>
    <mergeCell ref="A4:H4"/>
    <mergeCell ref="A159:H160"/>
    <mergeCell ref="A183:H184"/>
    <mergeCell ref="A185:H186"/>
    <mergeCell ref="A118:I119"/>
    <mergeCell ref="A120:I121"/>
    <mergeCell ref="A130:I131"/>
    <mergeCell ref="A132:I133"/>
    <mergeCell ref="A7:H8"/>
    <mergeCell ref="A18:H19"/>
    <mergeCell ref="A2:H3"/>
    <mergeCell ref="A16:H17"/>
    <mergeCell ref="A62:H63"/>
    <mergeCell ref="A9:H9"/>
    <mergeCell ref="A5:H6"/>
    <mergeCell ref="A27:H28"/>
    <mergeCell ref="A29:H30"/>
    <mergeCell ref="A43:H44"/>
    <mergeCell ref="A45:H46"/>
    <mergeCell ref="A59:I59"/>
    <mergeCell ref="A64:H65"/>
    <mergeCell ref="A284:I285"/>
    <mergeCell ref="A296:I297"/>
    <mergeCell ref="A78:H79"/>
    <mergeCell ref="A80:H81"/>
    <mergeCell ref="A144:H145"/>
    <mergeCell ref="A146:H147"/>
    <mergeCell ref="A216:H217"/>
    <mergeCell ref="A170:H171"/>
    <mergeCell ref="A172:H173"/>
    <mergeCell ref="A157:H158"/>
    <mergeCell ref="A231:I232"/>
    <mergeCell ref="A196:H197"/>
    <mergeCell ref="A198:H199"/>
    <mergeCell ref="A214:H215"/>
    <mergeCell ref="A229:I230"/>
  </mergeCells>
  <phoneticPr fontId="20" type="noConversion"/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tableParts count="2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DESPESAS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CONTABILIDADE-3823AL</dc:creator>
  <cp:lastModifiedBy>IURY DA SILVA</cp:lastModifiedBy>
  <cp:lastPrinted>2023-02-09T21:10:36Z</cp:lastPrinted>
  <dcterms:created xsi:type="dcterms:W3CDTF">2018-09-25T11:14:54Z</dcterms:created>
  <dcterms:modified xsi:type="dcterms:W3CDTF">2023-03-10T13:15:23Z</dcterms:modified>
</cp:coreProperties>
</file>